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Default Extension="vml" ContentType="application/vnd.openxmlformats-officedocument.vmlDrawing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Titel" sheetId="1" r:id="rId1"/>
    <sheet name="ALG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6 (2)" sheetId="19" state="hidden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</sheets>
  <definedNames/>
  <calcPr fullCalcOnLoad="1"/>
</workbook>
</file>

<file path=xl/sharedStrings.xml><?xml version="1.0" encoding="utf-8"?>
<sst xmlns="http://schemas.openxmlformats.org/spreadsheetml/2006/main" count="2823" uniqueCount="755">
  <si>
    <t>ALG</t>
  </si>
  <si>
    <t>Algemeen</t>
  </si>
  <si>
    <t>Asduif Snelheid oude en jaarlingen</t>
  </si>
  <si>
    <t>Grote fond</t>
  </si>
  <si>
    <t>Asduif Snelheid jonge duiven</t>
  </si>
  <si>
    <t>Fond oude</t>
  </si>
  <si>
    <t>Asduif Kleine Hafo oude</t>
  </si>
  <si>
    <t>Fond jaarduiven</t>
  </si>
  <si>
    <t>Asduif Kleine Hafo jaarduiven</t>
  </si>
  <si>
    <t>Grote Hafo oude</t>
  </si>
  <si>
    <t>Asduif Kleine Hafo jonge duiven</t>
  </si>
  <si>
    <t>Grote Hafo jaarduiven</t>
  </si>
  <si>
    <t>Asduif Grote Hafo oude</t>
  </si>
  <si>
    <t>Kleine Hafo oude</t>
  </si>
  <si>
    <t>Asduif Grote Hafo jaarduiven</t>
  </si>
  <si>
    <t>Kleine Hafo jaarduiven</t>
  </si>
  <si>
    <t>Asduif Grote Hafo jonge duiven</t>
  </si>
  <si>
    <t>Kleine Hafo jonge duiven</t>
  </si>
  <si>
    <t>Asduif Fond oude</t>
  </si>
  <si>
    <t xml:space="preserve">Snelheid oude en jaarlingen </t>
  </si>
  <si>
    <t>Asduif Fond jaarlingen</t>
  </si>
  <si>
    <t>Maak uw keuze in de tabbladen.</t>
  </si>
  <si>
    <t>Snelheid jonge duiven</t>
  </si>
  <si>
    <t>Asduif Grote Fond oude</t>
  </si>
  <si>
    <t>Jonge duiven</t>
  </si>
  <si>
    <t>Jeugd</t>
  </si>
  <si>
    <t>Jeugdcriterium + Bourges voor de jeugd</t>
  </si>
  <si>
    <t>ALGEMEEN KAMPIOENSCHAP</t>
  </si>
  <si>
    <t>CHAMPIONNAT GENERAL</t>
  </si>
  <si>
    <t>Fond jaarling</t>
  </si>
  <si>
    <t>Grote halve fond oude</t>
  </si>
  <si>
    <t>Grote Halve Fond jaarduiven</t>
  </si>
  <si>
    <t xml:space="preserve">Jonge duiven </t>
  </si>
  <si>
    <t>Snelheid</t>
  </si>
  <si>
    <t>Kl. halve F</t>
  </si>
  <si>
    <t>KHF Jonge</t>
  </si>
  <si>
    <t>Snelh. Jonge</t>
  </si>
  <si>
    <t>Grand fond</t>
  </si>
  <si>
    <t>Fond vieux</t>
  </si>
  <si>
    <t>Fond yearlings</t>
  </si>
  <si>
    <t>Grand demi fond vieux</t>
  </si>
  <si>
    <t>Grand demi fond yearlings</t>
  </si>
  <si>
    <t xml:space="preserve">Pigeonneaux </t>
  </si>
  <si>
    <t>Vitesse</t>
  </si>
  <si>
    <t>Demi Fond</t>
  </si>
  <si>
    <t>PDF Pig.</t>
  </si>
  <si>
    <t>Vit. Pig.</t>
  </si>
  <si>
    <t>NR</t>
  </si>
  <si>
    <t xml:space="preserve">Naam </t>
  </si>
  <si>
    <t xml:space="preserve">Gemeente </t>
  </si>
  <si>
    <t>1ste</t>
  </si>
  <si>
    <t># duiv.</t>
  </si>
  <si>
    <t>coëf</t>
  </si>
  <si>
    <t xml:space="preserve">coëf </t>
  </si>
  <si>
    <t># prijzen</t>
  </si>
  <si>
    <t>som  coëf</t>
  </si>
  <si>
    <t>Nom</t>
  </si>
  <si>
    <t>Commune</t>
  </si>
  <si>
    <t>1er</t>
  </si>
  <si>
    <t># pig.</t>
  </si>
  <si>
    <t>coeff.</t>
  </si>
  <si>
    <t># prix</t>
  </si>
  <si>
    <t>tot. coeff.</t>
  </si>
  <si>
    <t>Vermassen David</t>
  </si>
  <si>
    <t>Gavere</t>
  </si>
  <si>
    <t>Verschoot Joël</t>
  </si>
  <si>
    <t>Ingelmunster</t>
  </si>
  <si>
    <t>Panza Roberto</t>
  </si>
  <si>
    <t>Ans</t>
  </si>
  <si>
    <t>Pollin Marc</t>
  </si>
  <si>
    <t>Jabbeke</t>
  </si>
  <si>
    <t>Platteeuw Kurt &amp; Raf</t>
  </si>
  <si>
    <t>Rumbeke</t>
  </si>
  <si>
    <t>Devos Etienne &amp; Frank</t>
  </si>
  <si>
    <t>Deerlijk</t>
  </si>
  <si>
    <t>Hebberecht Chris</t>
  </si>
  <si>
    <t>Evergem</t>
  </si>
  <si>
    <t>Bascourt  Nicolas</t>
  </si>
  <si>
    <t>Braine-Le-Comte</t>
  </si>
  <si>
    <t>Van De Walle Marc &amp; Franky</t>
  </si>
  <si>
    <t>Zwalm</t>
  </si>
  <si>
    <t>De Smet Patrick &amp; Olivier</t>
  </si>
  <si>
    <t>Semmerzake</t>
  </si>
  <si>
    <t>Grote Fond</t>
  </si>
  <si>
    <t>Grand Fond</t>
  </si>
  <si>
    <t>Pau</t>
  </si>
  <si>
    <t>Bordeaux</t>
  </si>
  <si>
    <t>Barcelona</t>
  </si>
  <si>
    <t>St.-Vincent</t>
  </si>
  <si>
    <t>Marseille</t>
  </si>
  <si>
    <t>Narbonne</t>
  </si>
  <si>
    <t>Perpignan</t>
  </si>
  <si>
    <t>Naam</t>
  </si>
  <si>
    <t>Gemeente</t>
  </si>
  <si>
    <t>2de</t>
  </si>
  <si>
    <t>coëff.</t>
  </si>
  <si>
    <t>PTN</t>
  </si>
  <si>
    <t>Tot. Coëff.</t>
  </si>
  <si>
    <t>2me</t>
  </si>
  <si>
    <t>PTS</t>
  </si>
  <si>
    <t>Tot. Coeff.</t>
  </si>
  <si>
    <t>Delhove Alain &amp; Sigrid</t>
  </si>
  <si>
    <t>Villers-la-Ville</t>
  </si>
  <si>
    <t>Nihoul Roland &amp; Guy</t>
  </si>
  <si>
    <t>Senzeilles</t>
  </si>
  <si>
    <t>Denys Emiel</t>
  </si>
  <si>
    <t>Tielt</t>
  </si>
  <si>
    <t>Messiaen Léon</t>
  </si>
  <si>
    <t>Grammene</t>
  </si>
  <si>
    <t>Latruwe Gerard</t>
  </si>
  <si>
    <t>Ruddervoorde</t>
  </si>
  <si>
    <t>Sanfrinnon Erwin</t>
  </si>
  <si>
    <t>Apelterre-Eichem</t>
  </si>
  <si>
    <t>Malfait Fernand</t>
  </si>
  <si>
    <t>Zerkegem</t>
  </si>
  <si>
    <t>Dhondt Freddy</t>
  </si>
  <si>
    <t>Overmere</t>
  </si>
  <si>
    <t>Denoo Frans</t>
  </si>
  <si>
    <t>Zedelgem</t>
  </si>
  <si>
    <t>Van den Abeele - De Geest</t>
  </si>
  <si>
    <t>Adegem</t>
  </si>
  <si>
    <t>Van den Berghe Jozef</t>
  </si>
  <si>
    <t>Landegem-Nevele</t>
  </si>
  <si>
    <t>Vanoverschelde - Colaert</t>
  </si>
  <si>
    <t>Zarren</t>
  </si>
  <si>
    <t>Limoges 1/6</t>
  </si>
  <si>
    <t>Montélimar 8/6</t>
  </si>
  <si>
    <t>Cahors 15/6</t>
  </si>
  <si>
    <t>Montauban 22/6</t>
  </si>
  <si>
    <t>Orange 29/6</t>
  </si>
  <si>
    <t>Libourne 5/7</t>
  </si>
  <si>
    <t>Brive 13/7</t>
  </si>
  <si>
    <t>Souillac 20/7</t>
  </si>
  <si>
    <t>Tulle 3/8</t>
  </si>
  <si>
    <t>Sauvage - Duran</t>
  </si>
  <si>
    <t>Bornival</t>
  </si>
  <si>
    <t>Houfflijn Patrick &amp; Dimitri</t>
  </si>
  <si>
    <t>Wortegem-Petegem</t>
  </si>
  <si>
    <t>Vve Caro Marcel</t>
  </si>
  <si>
    <t>Verviers</t>
  </si>
  <si>
    <t>Dekens Wilson</t>
  </si>
  <si>
    <t>Zingem</t>
  </si>
  <si>
    <t>Norman Nicolas &amp; Filip</t>
  </si>
  <si>
    <t>Knokke-Heist</t>
  </si>
  <si>
    <t>Sioen Luc &amp; Hilde</t>
  </si>
  <si>
    <t>Moorslede</t>
  </si>
  <si>
    <t>Musch Frans</t>
  </si>
  <si>
    <t>Lennik</t>
  </si>
  <si>
    <t>De Roeck Luc</t>
  </si>
  <si>
    <t>Manage</t>
  </si>
  <si>
    <t>Joosen Jos</t>
  </si>
  <si>
    <t xml:space="preserve"> Brecht</t>
  </si>
  <si>
    <t>Vermander Lionel</t>
  </si>
  <si>
    <t>Oekene</t>
  </si>
  <si>
    <t>Vandemeulebroecke Carlos</t>
  </si>
  <si>
    <t>Estaimpuis</t>
  </si>
  <si>
    <t>Meirlaen Etienne</t>
  </si>
  <si>
    <t>St Martens Latem</t>
  </si>
  <si>
    <t>Henry Léon</t>
  </si>
  <si>
    <t>Nandrin</t>
  </si>
  <si>
    <t xml:space="preserve">De Meulemeester G &amp; J </t>
  </si>
  <si>
    <t>Zulte</t>
  </si>
  <si>
    <t>Fond jaarlingen</t>
  </si>
  <si>
    <t>Bordeaux 28/6</t>
  </si>
  <si>
    <t>Libourne 6/7</t>
  </si>
  <si>
    <t>Narbonne 26/7</t>
  </si>
  <si>
    <t>Vandenheede Freddy &amp; Jacques</t>
  </si>
  <si>
    <t>Van de Walle Marc &amp; Franky</t>
  </si>
  <si>
    <t>Limbourg Wesley</t>
  </si>
  <si>
    <t>Buggenhout</t>
  </si>
  <si>
    <t>Dekeyzer Norbert</t>
  </si>
  <si>
    <t>Etikhove</t>
  </si>
  <si>
    <t>Ally Norbert</t>
  </si>
  <si>
    <t>Aarsele</t>
  </si>
  <si>
    <t>Mortelmans Kristof</t>
  </si>
  <si>
    <t>Ranst</t>
  </si>
  <si>
    <t>Casaert-Senechal</t>
  </si>
  <si>
    <t>Russeignies</t>
  </si>
  <si>
    <t>Willems Albert &amp; Eric</t>
  </si>
  <si>
    <t>Attenrode</t>
  </si>
  <si>
    <t>Bucaciuc Daniël</t>
  </si>
  <si>
    <t>Dilbeek</t>
  </si>
  <si>
    <t>Bonmariage Masson</t>
  </si>
  <si>
    <t>Ouffet</t>
  </si>
  <si>
    <t>Verleiije Davy &amp; Amber</t>
  </si>
  <si>
    <t>Damme</t>
  </si>
  <si>
    <t>Ameel-Vanlake</t>
  </si>
  <si>
    <t>Dadizele</t>
  </si>
  <si>
    <t>De Vijlder-Uyttendaele</t>
  </si>
  <si>
    <t>Oordegem</t>
  </si>
  <si>
    <t>Grote Halve fond oude duiven</t>
  </si>
  <si>
    <t>Buvens Roger</t>
  </si>
  <si>
    <t>Halen</t>
  </si>
  <si>
    <t>Vandenheede F. &amp; J.</t>
  </si>
  <si>
    <t>Berckmoes Eric</t>
  </si>
  <si>
    <t>Brecht</t>
  </si>
  <si>
    <t>Van Thillo Willy</t>
  </si>
  <si>
    <t>Beerse</t>
  </si>
  <si>
    <t>Lismont Patrick</t>
  </si>
  <si>
    <t>Bekkevoort</t>
  </si>
  <si>
    <t>Sauvage-Duran</t>
  </si>
  <si>
    <t>Casaert-Sénéchal</t>
  </si>
  <si>
    <t>Murez-Marichal</t>
  </si>
  <si>
    <t>Wadelincourt</t>
  </si>
  <si>
    <t>Peeters-Van Crombruggen</t>
  </si>
  <si>
    <t>Nijlen</t>
  </si>
  <si>
    <t>Van Oeckel B. &amp; N.</t>
  </si>
  <si>
    <t>Oud-Turnhout</t>
  </si>
  <si>
    <t>Jonckers Johny &amp; Yves</t>
  </si>
  <si>
    <t>Linter</t>
  </si>
  <si>
    <t>Vereycken-Gommers</t>
  </si>
  <si>
    <t>Schilde</t>
  </si>
  <si>
    <t>Luyckx Raf &amp; Lars</t>
  </si>
  <si>
    <t>Geel</t>
  </si>
  <si>
    <t>Reynders-Gerard-Cuddy</t>
  </si>
  <si>
    <t>Maasmechelen</t>
  </si>
  <si>
    <t>Wolfs Maarten</t>
  </si>
  <si>
    <t>Koersel</t>
  </si>
  <si>
    <t>Grote Halve fond jaarduiven</t>
  </si>
  <si>
    <t>Vlaeminck Hugo</t>
  </si>
  <si>
    <t>Rupelmonde</t>
  </si>
  <si>
    <t>Engelbos Johan</t>
  </si>
  <si>
    <t>Runkelen</t>
  </si>
  <si>
    <t>Team De Jaeger Freddy</t>
  </si>
  <si>
    <t>Knesselare</t>
  </si>
  <si>
    <t>Steveninck Benny</t>
  </si>
  <si>
    <t>Hamme</t>
  </si>
  <si>
    <t>Cleirbaut-Van Riet</t>
  </si>
  <si>
    <t>Bonheiden</t>
  </si>
  <si>
    <t>Van Landeghem Gebr.</t>
  </si>
  <si>
    <t>Kruibeke</t>
  </si>
  <si>
    <t>Saatdüzen Saban</t>
  </si>
  <si>
    <t>Tessenderlo</t>
  </si>
  <si>
    <t>Van Hertem-Schuurmans</t>
  </si>
  <si>
    <t>Neerpelt</t>
  </si>
  <si>
    <t>Schroyen-Henderix</t>
  </si>
  <si>
    <t>Heusden-Zolder</t>
  </si>
  <si>
    <t>Vandeputti Rudi</t>
  </si>
  <si>
    <t>Merelbeke</t>
  </si>
  <si>
    <t>Renders Ivo</t>
  </si>
  <si>
    <t>Van Oeckel Bart &amp; Nance</t>
  </si>
  <si>
    <t>Billiet Yves</t>
  </si>
  <si>
    <t>Van Gaver-De Vroe</t>
  </si>
  <si>
    <t>Moortsele</t>
  </si>
  <si>
    <t>Kleine Halve Fond oude</t>
  </si>
  <si>
    <t>Petit Demi Fond vieux</t>
  </si>
  <si>
    <t>Samson-Boye</t>
  </si>
  <si>
    <t>Mechelen</t>
  </si>
  <si>
    <t>Baleau Jean-Jacques</t>
  </si>
  <si>
    <t>Moignelée</t>
  </si>
  <si>
    <t>Burniat Boris</t>
  </si>
  <si>
    <t>Ste Marie sur Semois</t>
  </si>
  <si>
    <t>Rondags Gert</t>
  </si>
  <si>
    <t>Grote Spouwen</t>
  </si>
  <si>
    <t>Van Casteren Marcel</t>
  </si>
  <si>
    <t>Boortmeerbeek</t>
  </si>
  <si>
    <t>Loksbergen</t>
  </si>
  <si>
    <t>Beckers Paul</t>
  </si>
  <si>
    <t>Budingen</t>
  </si>
  <si>
    <t>Christiaens Willy</t>
  </si>
  <si>
    <t>Geetbets</t>
  </si>
  <si>
    <t>Tournelle René</t>
  </si>
  <si>
    <t>Nieuwerkerken</t>
  </si>
  <si>
    <t>Bodson Jean &amp; Franck</t>
  </si>
  <si>
    <t>Heure-le-Romain</t>
  </si>
  <si>
    <t>Tobback François</t>
  </si>
  <si>
    <t>Hofstade</t>
  </si>
  <si>
    <t>Heckmans- Laurent</t>
  </si>
  <si>
    <t>Houdeng-Aimeries</t>
  </si>
  <si>
    <t>Van Laere Stijn</t>
  </si>
  <si>
    <t>Kruishoutem</t>
  </si>
  <si>
    <t>Vanoppen-Luyten</t>
  </si>
  <si>
    <t>Herk-de-Stad</t>
  </si>
  <si>
    <t>Kleine Halve Fond jaarduiven</t>
  </si>
  <si>
    <t>Petit Demi Fond yearlings</t>
  </si>
  <si>
    <t>Leturcq-Duponchelle</t>
  </si>
  <si>
    <t>Cleeren Jules</t>
  </si>
  <si>
    <t>Lummen</t>
  </si>
  <si>
    <t>Van Dijck Dirk</t>
  </si>
  <si>
    <t>Zandhoven</t>
  </si>
  <si>
    <t>Stickers-Donckers</t>
  </si>
  <si>
    <t>Lille</t>
  </si>
  <si>
    <t>Ath</t>
  </si>
  <si>
    <t>Brugmans Sabrina</t>
  </si>
  <si>
    <t>Luyten William</t>
  </si>
  <si>
    <t>Herselt</t>
  </si>
  <si>
    <t>Moonens André</t>
  </si>
  <si>
    <t>Strombeek Bever</t>
  </si>
  <si>
    <t>De Vuyst Gilbert</t>
  </si>
  <si>
    <t>Smetlede</t>
  </si>
  <si>
    <t>Dobbelaere Philippe</t>
  </si>
  <si>
    <t>Olsene</t>
  </si>
  <si>
    <t>Murez Marichal</t>
  </si>
  <si>
    <t>Donckers Johan</t>
  </si>
  <si>
    <t>Grobbendonk</t>
  </si>
  <si>
    <t>Kleine Halve Fond Jonge duiven</t>
  </si>
  <si>
    <t>Petit Demi Fond Pigeonneaux</t>
  </si>
  <si>
    <t>Berckmans Roger</t>
  </si>
  <si>
    <t>Kortenberg</t>
  </si>
  <si>
    <t>Soen David</t>
  </si>
  <si>
    <t>Moerbeke</t>
  </si>
  <si>
    <t>Beullens Willy</t>
  </si>
  <si>
    <t>St.-Kat.-Waver</t>
  </si>
  <si>
    <t>Buyle Etienne</t>
  </si>
  <si>
    <t>Berlare</t>
  </si>
  <si>
    <t>Senzée Jean-Pierre</t>
  </si>
  <si>
    <t>Bracquegnies</t>
  </si>
  <si>
    <t>Van Haute Marc</t>
  </si>
  <si>
    <t>Smits Filip &amp; Kris</t>
  </si>
  <si>
    <t>Berlaar</t>
  </si>
  <si>
    <t>Capelle Marc</t>
  </si>
  <si>
    <t>Baudour</t>
  </si>
  <si>
    <t>Van Rentergem-Debliquy</t>
  </si>
  <si>
    <t>Pipaix</t>
  </si>
  <si>
    <t>Boeckx Karel</t>
  </si>
  <si>
    <t>Turnhout</t>
  </si>
  <si>
    <t>Stakenborg Peter</t>
  </si>
  <si>
    <t>Neeroeteren</t>
  </si>
  <si>
    <t>Beelen Daniel</t>
  </si>
  <si>
    <t>Kumtich</t>
  </si>
  <si>
    <t>Lemaire Louis</t>
  </si>
  <si>
    <t>Brussegem</t>
  </si>
  <si>
    <t>Franssen Guido</t>
  </si>
  <si>
    <t>Ophoven</t>
  </si>
  <si>
    <t>Lauryssen Stanny</t>
  </si>
  <si>
    <t>Hoogstraten</t>
  </si>
  <si>
    <t>Stassen Etienne</t>
  </si>
  <si>
    <t>Dilsen-Stokken</t>
  </si>
  <si>
    <t>Van Den Bulcke Dirk</t>
  </si>
  <si>
    <t>Van Massenhoven Kris</t>
  </si>
  <si>
    <t>Retie</t>
  </si>
  <si>
    <t>Lismont Emiel</t>
  </si>
  <si>
    <t>Van Echelpoel Jan &amp; Dirk</t>
  </si>
  <si>
    <t>Vitesse pigeonneaux</t>
  </si>
  <si>
    <t>Van Den Bulck Dirk</t>
  </si>
  <si>
    <t>Monseu-Miler</t>
  </si>
  <si>
    <t>Fouches</t>
  </si>
  <si>
    <t>Janssens Mark</t>
  </si>
  <si>
    <t>Linkhout</t>
  </si>
  <si>
    <t>Rondags Geert</t>
  </si>
  <si>
    <t>Grote-Spouwen</t>
  </si>
  <si>
    <t>Marcle Rudy</t>
  </si>
  <si>
    <t>Maldegem</t>
  </si>
  <si>
    <t>Menten henri</t>
  </si>
  <si>
    <t>De Sy Patrick</t>
  </si>
  <si>
    <t>Boekhoute</t>
  </si>
  <si>
    <t>Platteau Ante &amp; Tom</t>
  </si>
  <si>
    <t>Ternat</t>
  </si>
  <si>
    <t xml:space="preserve">Stickers-Donckers </t>
  </si>
  <si>
    <t>Van Brabant Jos</t>
  </si>
  <si>
    <t>Dilsen-Stokkem</t>
  </si>
  <si>
    <t>Philippens Pierre</t>
  </si>
  <si>
    <t>Fouron</t>
  </si>
  <si>
    <t>Belmans Eddie</t>
  </si>
  <si>
    <t>Jonge Duiven</t>
  </si>
  <si>
    <t>Pigeonneaux</t>
  </si>
  <si>
    <t>De Bisschop Gustaaf</t>
  </si>
  <si>
    <t>Asse</t>
  </si>
  <si>
    <t>De Troy Wim</t>
  </si>
  <si>
    <t>Bevers Herman</t>
  </si>
  <si>
    <t>St. Job in 't Goor</t>
  </si>
  <si>
    <t>Vos-Rigot</t>
  </si>
  <si>
    <t>Diest</t>
  </si>
  <si>
    <t>Vanonckelen Marc</t>
  </si>
  <si>
    <t>Van Sterthem E. &amp; S.</t>
  </si>
  <si>
    <t>Balegem</t>
  </si>
  <si>
    <t>Van de Wouwer Gaston</t>
  </si>
  <si>
    <t>Jeunesse</t>
  </si>
  <si>
    <t>1ste pr</t>
  </si>
  <si>
    <t>2de pr</t>
  </si>
  <si>
    <t>3de pr</t>
  </si>
  <si>
    <t>4de pr</t>
  </si>
  <si>
    <t>5de pr</t>
  </si>
  <si>
    <t>6de pr</t>
  </si>
  <si>
    <t>afgerond</t>
  </si>
  <si>
    <t>Ringnummer</t>
  </si>
  <si>
    <t>prijs</t>
  </si>
  <si>
    <t># duiven</t>
  </si>
  <si>
    <t>tot. coëf.</t>
  </si>
  <si>
    <t>Bague</t>
  </si>
  <si>
    <t>prix</t>
  </si>
  <si>
    <t>nombre</t>
  </si>
  <si>
    <t>tot. coef.</t>
  </si>
  <si>
    <t>RONDAGS Gert</t>
  </si>
  <si>
    <t>MIRABELLE Adrien</t>
  </si>
  <si>
    <t>Quaregnon</t>
  </si>
  <si>
    <t>HAESAERT Yannick</t>
  </si>
  <si>
    <t>Torhout</t>
  </si>
  <si>
    <t>LAREMANS Liesl</t>
  </si>
  <si>
    <t>Veerle-Laakdal</t>
  </si>
  <si>
    <t>LENAERS Janick</t>
  </si>
  <si>
    <t>Bilzen</t>
  </si>
  <si>
    <t>DENEYS Dimitri</t>
  </si>
  <si>
    <t>Liedekerke</t>
  </si>
  <si>
    <t>DE BOCK Jelle</t>
  </si>
  <si>
    <t>Horebeke</t>
  </si>
  <si>
    <t>VERHAGEN Thomas</t>
  </si>
  <si>
    <t>Ravels</t>
  </si>
  <si>
    <t>COLSOULLE Laurent</t>
  </si>
  <si>
    <t>Baisieux</t>
  </si>
  <si>
    <t>MARSILLE Hadrien</t>
  </si>
  <si>
    <t>Ophain</t>
  </si>
  <si>
    <t>MOTTON Frederik</t>
  </si>
  <si>
    <t>Tienen</t>
  </si>
  <si>
    <t>EECKHAUDT Florent</t>
  </si>
  <si>
    <t>Anderlues</t>
  </si>
  <si>
    <t>ROELEN Angelo</t>
  </si>
  <si>
    <t>In beraad</t>
  </si>
  <si>
    <t xml:space="preserve"> </t>
  </si>
  <si>
    <t>VAN LAERE Stijn</t>
  </si>
  <si>
    <t>Aspigeon Vitesse vieux et yearlings</t>
  </si>
  <si>
    <t>Boeckx Patrick</t>
  </si>
  <si>
    <t>Vorselaar</t>
  </si>
  <si>
    <t>6108355/12</t>
  </si>
  <si>
    <t>9037555/09</t>
  </si>
  <si>
    <t>Hufkens-Van Hecke</t>
  </si>
  <si>
    <t>Westmalle</t>
  </si>
  <si>
    <t>6157483/12</t>
  </si>
  <si>
    <t>6150516/12</t>
  </si>
  <si>
    <t>Peeters André</t>
  </si>
  <si>
    <t>Ekeren</t>
  </si>
  <si>
    <t>6094410/12</t>
  </si>
  <si>
    <t>Van Braband Marc</t>
  </si>
  <si>
    <t>Olmen</t>
  </si>
  <si>
    <t>5128325/10</t>
  </si>
  <si>
    <t>5166335/10</t>
  </si>
  <si>
    <t>Van Renterghem-Deblicquy</t>
  </si>
  <si>
    <t>9084315/09</t>
  </si>
  <si>
    <t>6073063/12</t>
  </si>
  <si>
    <t>Houtmeyers Didier</t>
  </si>
  <si>
    <t>Meldert</t>
  </si>
  <si>
    <t>5009064/11</t>
  </si>
  <si>
    <t>9067217/12</t>
  </si>
  <si>
    <t>6126611/12</t>
  </si>
  <si>
    <t>6208976/12</t>
  </si>
  <si>
    <t>5061268/10</t>
  </si>
  <si>
    <t>6254056/12</t>
  </si>
  <si>
    <t>Sels Frank</t>
  </si>
  <si>
    <t>6253847/12</t>
  </si>
  <si>
    <t>9067215/12</t>
  </si>
  <si>
    <t>Smets Léo</t>
  </si>
  <si>
    <t>Morkhoven</t>
  </si>
  <si>
    <t>6029140/11</t>
  </si>
  <si>
    <t>Geyselings Xavier</t>
  </si>
  <si>
    <t>6183403/12</t>
  </si>
  <si>
    <t>6073015/12</t>
  </si>
  <si>
    <t>Asduif Snelheid Jonge duiven</t>
  </si>
  <si>
    <t>Aspigeon Vitesse Pigeonneaux</t>
  </si>
  <si>
    <t>Luyten Jef</t>
  </si>
  <si>
    <t>Vosselaar</t>
  </si>
  <si>
    <t>Lenaers Janick</t>
  </si>
  <si>
    <t>Van Dyck Dirk</t>
  </si>
  <si>
    <t>Vanbrabant Jos</t>
  </si>
  <si>
    <t>Tops Linda</t>
  </si>
  <si>
    <t>Heultje</t>
  </si>
  <si>
    <t>Boone Maurice</t>
  </si>
  <si>
    <t>Mariakerke</t>
  </si>
  <si>
    <t>Monseu-Miller</t>
  </si>
  <si>
    <t>Cuypers Urbain</t>
  </si>
  <si>
    <t>Genoelselderen</t>
  </si>
  <si>
    <t>Cauwenberg Peter</t>
  </si>
  <si>
    <t>Marclé  Rudy</t>
  </si>
  <si>
    <t>Depuydt Jean-Pierre</t>
  </si>
  <si>
    <t>Ieper</t>
  </si>
  <si>
    <t xml:space="preserve">Petit demi fond vieux </t>
  </si>
  <si>
    <t>Nr</t>
  </si>
  <si>
    <t>Van Hertem - Schuurmans</t>
  </si>
  <si>
    <t>5140870/2011</t>
  </si>
  <si>
    <t>5124154/2010</t>
  </si>
  <si>
    <t>Engelen Roger</t>
  </si>
  <si>
    <t>Dessel</t>
  </si>
  <si>
    <t>6189519/2011</t>
  </si>
  <si>
    <t>2027746/2011</t>
  </si>
  <si>
    <t>Stiens Peter</t>
  </si>
  <si>
    <t>Lembeek</t>
  </si>
  <si>
    <t>2104952/2011</t>
  </si>
  <si>
    <t>Meeuwssen Louis</t>
  </si>
  <si>
    <t>6266283/2010</t>
  </si>
  <si>
    <t xml:space="preserve">Vanoppen-Luyten </t>
  </si>
  <si>
    <t>5179864/2010</t>
  </si>
  <si>
    <t xml:space="preserve">Martens Luc </t>
  </si>
  <si>
    <t>5056946/2008</t>
  </si>
  <si>
    <t>Salens- Boelpaep</t>
  </si>
  <si>
    <t>Nederokkerzeel</t>
  </si>
  <si>
    <t>2071389/2011</t>
  </si>
  <si>
    <t>Goethals Luc</t>
  </si>
  <si>
    <t>Villers-Perwin</t>
  </si>
  <si>
    <t>9066228/2008</t>
  </si>
  <si>
    <t xml:space="preserve">Samson-Boye </t>
  </si>
  <si>
    <t>6070932/2011</t>
  </si>
  <si>
    <t>6070820/2011</t>
  </si>
  <si>
    <t>2136794/2011</t>
  </si>
  <si>
    <t>2094794/2011</t>
  </si>
  <si>
    <t>Asduif Kleine Halve Fond Jaarduiven</t>
  </si>
  <si>
    <t>Aspigeon Petit Demi Fond Yearlings</t>
  </si>
  <si>
    <t>Herbots Gebr. J. &amp; R.</t>
  </si>
  <si>
    <t>Halle-Booienhoven</t>
  </si>
  <si>
    <t>6123310/2012</t>
  </si>
  <si>
    <t>Nuyts-Steurs</t>
  </si>
  <si>
    <t>6097340/2012</t>
  </si>
  <si>
    <t>5000639/2012</t>
  </si>
  <si>
    <t>Thibaut-Boons</t>
  </si>
  <si>
    <t>Sombreffe</t>
  </si>
  <si>
    <t>8009313/2012</t>
  </si>
  <si>
    <t>2030127/2012</t>
  </si>
  <si>
    <t>6142234/2012</t>
  </si>
  <si>
    <t>Ageman Aloïs</t>
  </si>
  <si>
    <t>Gierle</t>
  </si>
  <si>
    <t>6260811/2012</t>
  </si>
  <si>
    <t>5043154/2012</t>
  </si>
  <si>
    <t xml:space="preserve">Verbeke André </t>
  </si>
  <si>
    <t>Waasmunster</t>
  </si>
  <si>
    <t>4053103/2012</t>
  </si>
  <si>
    <t xml:space="preserve">Buvens Roger </t>
  </si>
  <si>
    <t>5002121/2012</t>
  </si>
  <si>
    <t>6178809/2012</t>
  </si>
  <si>
    <t>6108192/2012</t>
  </si>
  <si>
    <t>Van Ael Peter</t>
  </si>
  <si>
    <t>Zoersel</t>
  </si>
  <si>
    <t>6246956/2012</t>
  </si>
  <si>
    <t>6178785/2012</t>
  </si>
  <si>
    <t>Stickers-Donkers</t>
  </si>
  <si>
    <t>6073019/2012</t>
  </si>
  <si>
    <t>Asduif Kleine Halve Fond Jonge duiven</t>
  </si>
  <si>
    <t>Aspigeon Petit Demi Fond Pigeonneaux</t>
  </si>
  <si>
    <t>Van Dijck Danny</t>
  </si>
  <si>
    <t>Pulle</t>
  </si>
  <si>
    <t>6215758/2013</t>
  </si>
  <si>
    <t>Lambrechts Stefaan</t>
  </si>
  <si>
    <t>6151188/2013</t>
  </si>
  <si>
    <t xml:space="preserve">Troukens Edmond </t>
  </si>
  <si>
    <t>Elewijt</t>
  </si>
  <si>
    <t>2035512/2013</t>
  </si>
  <si>
    <t>Philiippens Pierre</t>
  </si>
  <si>
    <t>1005407/2013</t>
  </si>
  <si>
    <t>Dhanyns Marc</t>
  </si>
  <si>
    <t>4076303/2013</t>
  </si>
  <si>
    <t xml:space="preserve">Hens Jos </t>
  </si>
  <si>
    <t>6166427/2013</t>
  </si>
  <si>
    <t>6215708/2013</t>
  </si>
  <si>
    <t>Crabbe Tom &amp; Jo</t>
  </si>
  <si>
    <t>Vilvoorde</t>
  </si>
  <si>
    <t>2122596/2013</t>
  </si>
  <si>
    <t>2049131/2013</t>
  </si>
  <si>
    <t>Schepmans Erwin</t>
  </si>
  <si>
    <t>Grazen</t>
  </si>
  <si>
    <t>2181013/2013</t>
  </si>
  <si>
    <t>6060059/2013</t>
  </si>
  <si>
    <t xml:space="preserve">Soen David </t>
  </si>
  <si>
    <t>4006727/2013</t>
  </si>
  <si>
    <t>Riepl Albert</t>
  </si>
  <si>
    <t>Haacht</t>
  </si>
  <si>
    <t>2132693/2013</t>
  </si>
  <si>
    <t>St. Kat. Waver</t>
  </si>
  <si>
    <t>6190819/2013</t>
  </si>
  <si>
    <t>Verbeke André</t>
  </si>
  <si>
    <t>4104441/2013</t>
  </si>
  <si>
    <t>Asduif Grote Halve oude</t>
  </si>
  <si>
    <t>Aspigeon Grand Demi Fond vieux</t>
  </si>
  <si>
    <t>9065429/2011</t>
  </si>
  <si>
    <t>5092002/2010</t>
  </si>
  <si>
    <t xml:space="preserve">Massart Victor </t>
  </si>
  <si>
    <t>Neerlinter</t>
  </si>
  <si>
    <t>2061005/2011</t>
  </si>
  <si>
    <t>Cools Rik</t>
  </si>
  <si>
    <t>Ruiselede</t>
  </si>
  <si>
    <t>3073298/2011</t>
  </si>
  <si>
    <t>De Maesschalck Luc</t>
  </si>
  <si>
    <t>Zele</t>
  </si>
  <si>
    <t>4157014/2010</t>
  </si>
  <si>
    <t>5006811/2011</t>
  </si>
  <si>
    <t>4101225/2010</t>
  </si>
  <si>
    <t>Delhez Didier</t>
  </si>
  <si>
    <t>Soumagne</t>
  </si>
  <si>
    <t>1000931/2010</t>
  </si>
  <si>
    <t>Herbots Gebr. Jo &amp; Raf</t>
  </si>
  <si>
    <t>2186246/2011</t>
  </si>
  <si>
    <t xml:space="preserve">Verbruggen Gommaire </t>
  </si>
  <si>
    <t>Scherpenheuvel</t>
  </si>
  <si>
    <t>2045187/2010</t>
  </si>
  <si>
    <t>5006852/2011</t>
  </si>
  <si>
    <t>Van Den Berghe Bert</t>
  </si>
  <si>
    <t>4291403/2011</t>
  </si>
  <si>
    <t>Wouters-Coremans</t>
  </si>
  <si>
    <t>Langdorp</t>
  </si>
  <si>
    <t>2069821/2011</t>
  </si>
  <si>
    <t>3011390/2011</t>
  </si>
  <si>
    <t>4008915/2011</t>
  </si>
  <si>
    <t>Asduif Grote Halve jaarduiven</t>
  </si>
  <si>
    <t>15 geklasseerden</t>
  </si>
  <si>
    <t>Aspigeon Grand Demi yearlings</t>
  </si>
  <si>
    <t>4186083/2012</t>
  </si>
  <si>
    <t>Geerinckx Luc, Bart &amp; Jurgen</t>
  </si>
  <si>
    <t>Wommelgem</t>
  </si>
  <si>
    <t>6042459/2012</t>
  </si>
  <si>
    <t>4186018/2012</t>
  </si>
  <si>
    <t>Derwa-Luxem Albert</t>
  </si>
  <si>
    <t>Herent</t>
  </si>
  <si>
    <t>2080130/2012</t>
  </si>
  <si>
    <t>Den Haese Willy</t>
  </si>
  <si>
    <t>4253807/2012</t>
  </si>
  <si>
    <t>Van Muylder - Noel - De Mul</t>
  </si>
  <si>
    <t>2107443/2012</t>
  </si>
  <si>
    <t>4038405/2012</t>
  </si>
  <si>
    <t>Schroyen - Henderix</t>
  </si>
  <si>
    <t>5054442/2012</t>
  </si>
  <si>
    <t>Geerinck Luc, Bart &amp; Jurgen</t>
  </si>
  <si>
    <t>6042332/2012</t>
  </si>
  <si>
    <t xml:space="preserve">Cools Rik </t>
  </si>
  <si>
    <t>3162520/2012</t>
  </si>
  <si>
    <t>Broeckx Niels</t>
  </si>
  <si>
    <t>6130384/2012</t>
  </si>
  <si>
    <t xml:space="preserve">Loockx Guido </t>
  </si>
  <si>
    <t>5060572/2012</t>
  </si>
  <si>
    <t xml:space="preserve">Steveninck Benny </t>
  </si>
  <si>
    <t>4048991/2012</t>
  </si>
  <si>
    <t xml:space="preserve">Engelbos Johan </t>
  </si>
  <si>
    <t>5140368/2012</t>
  </si>
  <si>
    <t>Vergotte Astere</t>
  </si>
  <si>
    <t>Aalter</t>
  </si>
  <si>
    <t>4153206/2012</t>
  </si>
  <si>
    <t>Asduif Grote Halve jonge duiven</t>
  </si>
  <si>
    <t>Aspigeon Grand Demi pigeonneaux</t>
  </si>
  <si>
    <t>4096962/2013</t>
  </si>
  <si>
    <t>Menten Ronny</t>
  </si>
  <si>
    <t>Rummen</t>
  </si>
  <si>
    <t>2090200/2013</t>
  </si>
  <si>
    <t>2069066/2013</t>
  </si>
  <si>
    <t>Van Overloop Henri</t>
  </si>
  <si>
    <t>Puurs</t>
  </si>
  <si>
    <t>4108471/2013</t>
  </si>
  <si>
    <t>5024249/2013</t>
  </si>
  <si>
    <t>3069049/2013</t>
  </si>
  <si>
    <t>Van der Weerden Jos</t>
  </si>
  <si>
    <t>Schepdaal</t>
  </si>
  <si>
    <t>2011755/2013</t>
  </si>
  <si>
    <t>St.Job in 't Goor</t>
  </si>
  <si>
    <t>6029050/2013</t>
  </si>
  <si>
    <t>Casier Bernard</t>
  </si>
  <si>
    <t>3008219/2013</t>
  </si>
  <si>
    <t xml:space="preserve">De Troy Wim </t>
  </si>
  <si>
    <t>6060020/2013</t>
  </si>
  <si>
    <t>6060004/2013</t>
  </si>
  <si>
    <t>Pierre Roger &amp; David</t>
  </si>
  <si>
    <t>Pecrot</t>
  </si>
  <si>
    <t>1510623/2013</t>
  </si>
  <si>
    <t>4175003/2013</t>
  </si>
  <si>
    <t>Roziers Paul &amp; Jelle</t>
  </si>
  <si>
    <t>Bevel</t>
  </si>
  <si>
    <t>6053068/2013</t>
  </si>
  <si>
    <t>6273371/2013</t>
  </si>
  <si>
    <t>Aspigeon Fond vieux</t>
  </si>
  <si>
    <t>Souillac 21/7 oude/vieux</t>
  </si>
  <si>
    <t>Tulle 4/8 oude/vieux</t>
  </si>
  <si>
    <t>7de pr</t>
  </si>
  <si>
    <t>8ste pr</t>
  </si>
  <si>
    <t>9de pr</t>
  </si>
  <si>
    <t>coëff</t>
  </si>
  <si>
    <t>4244017/11</t>
  </si>
  <si>
    <t>4291462/11</t>
  </si>
  <si>
    <t>Desbuquois gebr</t>
  </si>
  <si>
    <t>Kapelle o/d Bos</t>
  </si>
  <si>
    <t>2155132/10</t>
  </si>
  <si>
    <t>Delmotte Roger</t>
  </si>
  <si>
    <t>Oeselgem</t>
  </si>
  <si>
    <t>3011886/09</t>
  </si>
  <si>
    <t>Thijs-Peters</t>
  </si>
  <si>
    <t>5081942/10</t>
  </si>
  <si>
    <t>4220127/11</t>
  </si>
  <si>
    <t>4302423/10</t>
  </si>
  <si>
    <t>Piens Bart</t>
  </si>
  <si>
    <t>4221745/11</t>
  </si>
  <si>
    <t>4210276/09</t>
  </si>
  <si>
    <t>Verstichel Daniël-Rottier</t>
  </si>
  <si>
    <t>Nazareth</t>
  </si>
  <si>
    <t>4260318/11</t>
  </si>
  <si>
    <t>9096793/10</t>
  </si>
  <si>
    <t>1032903/11</t>
  </si>
  <si>
    <t>9037436/08</t>
  </si>
  <si>
    <t>Delveaux Louis</t>
  </si>
  <si>
    <t>Céroux-Mousty</t>
  </si>
  <si>
    <t>1527937/08</t>
  </si>
  <si>
    <t>Aspigeon Fond yearlings</t>
  </si>
  <si>
    <t>Tulle 03/8</t>
  </si>
  <si>
    <t>Vandenabeele Gaby</t>
  </si>
  <si>
    <t>Dentergem</t>
  </si>
  <si>
    <t>3088052/12</t>
  </si>
  <si>
    <t>1024057/12</t>
  </si>
  <si>
    <t>Hazaert Kamiel</t>
  </si>
  <si>
    <t>Neerysse</t>
  </si>
  <si>
    <t>2123524/12</t>
  </si>
  <si>
    <t>Dubois Patrick</t>
  </si>
  <si>
    <t>Gaurain-Ramecroix</t>
  </si>
  <si>
    <t>9054952/12</t>
  </si>
  <si>
    <t>4186157/12</t>
  </si>
  <si>
    <t>4068472/12</t>
  </si>
  <si>
    <t>3111421/12</t>
  </si>
  <si>
    <t>Platteuw Kurt &amp; Raf</t>
  </si>
  <si>
    <t>3112068/12</t>
  </si>
  <si>
    <t>Verdonck Camiel</t>
  </si>
  <si>
    <t>4215262/12</t>
  </si>
  <si>
    <t>2086190/12</t>
  </si>
  <si>
    <t>Vervloesem René &amp; Patrick</t>
  </si>
  <si>
    <t>Rijmenam</t>
  </si>
  <si>
    <t>6226047/12</t>
  </si>
  <si>
    <t>Vanhee-Decoster</t>
  </si>
  <si>
    <t>3014536/12</t>
  </si>
  <si>
    <t>Dekens-Wilson</t>
  </si>
  <si>
    <t>4191490/12</t>
  </si>
  <si>
    <t>Vangenende Danny</t>
  </si>
  <si>
    <t>Schellebelle</t>
  </si>
  <si>
    <t>4283130/12</t>
  </si>
  <si>
    <t>Verkoeyen  Ivo</t>
  </si>
  <si>
    <t>Mol</t>
  </si>
  <si>
    <t>6035058/12</t>
  </si>
  <si>
    <t>Aspigeon Grand Fond vieux</t>
  </si>
  <si>
    <t>Pau 14/6</t>
  </si>
  <si>
    <t>Barcelona 5/7</t>
  </si>
  <si>
    <t>St.-Vincent 12/7</t>
  </si>
  <si>
    <t>Marseille 19/7</t>
  </si>
  <si>
    <t>Perpignan 2/8</t>
  </si>
  <si>
    <t>De Smeyter j - Restiaen R</t>
  </si>
  <si>
    <t>Melden</t>
  </si>
  <si>
    <t>4274336/11</t>
  </si>
  <si>
    <t>Swinnen-Vanhove</t>
  </si>
  <si>
    <t>Zichem</t>
  </si>
  <si>
    <t>2025996/08</t>
  </si>
  <si>
    <t>Van Coppenolle Luc</t>
  </si>
  <si>
    <t>Ouwegem</t>
  </si>
  <si>
    <t>4302839/09</t>
  </si>
  <si>
    <t>Vanneste Henri</t>
  </si>
  <si>
    <t>Feluy</t>
  </si>
  <si>
    <t>9091106/09</t>
  </si>
  <si>
    <t>Leclercq Roger</t>
  </si>
  <si>
    <t>Buissenal</t>
  </si>
  <si>
    <t>9071593/11</t>
  </si>
  <si>
    <t>Couwet Nico</t>
  </si>
  <si>
    <t>Oudenburg</t>
  </si>
  <si>
    <t>3098460/10</t>
  </si>
  <si>
    <t>Lemahieu Marc</t>
  </si>
  <si>
    <t>Burcht</t>
  </si>
  <si>
    <t>6309273/10</t>
  </si>
  <si>
    <t>1038287/11</t>
  </si>
  <si>
    <t>Carteus Georges</t>
  </si>
  <si>
    <t>Ronse</t>
  </si>
  <si>
    <t>4156771/07</t>
  </si>
  <si>
    <t>Ampe Jean-Luc &amp; Alexander</t>
  </si>
  <si>
    <t>Aartrijke</t>
  </si>
  <si>
    <t>3156070/11</t>
  </si>
  <si>
    <t>Hautekiet Michel</t>
  </si>
  <si>
    <t>3166253/10</t>
  </si>
  <si>
    <t>Van de Weyer René</t>
  </si>
  <si>
    <t>6238459/2010</t>
  </si>
  <si>
    <t>Kleine halve fond oude</t>
  </si>
  <si>
    <t>Wegens een hangende juridische procedure werd de opstelling van en de prijsuitreiking in dit klassement geschorst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</si>
</sst>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"/>
    <numFmt numFmtId="165" formatCode="0.0000"/>
    <numFmt numFmtId="166" formatCode="0.000"/>
    <numFmt numFmtId="167" formatCode="&quot;Ja&quot;;&quot;Ja&quot;;&quot;Nee&quot;"/>
    <numFmt numFmtId="168" formatCode="&quot;Waar&quot;;&quot;Waar&quot;;&quot;Niet waar&quot;"/>
    <numFmt numFmtId="169" formatCode="&quot;Aan&quot;;&quot;Aan&quot;;&quot;Uit&quot;"/>
    <numFmt numFmtId="170" formatCode="[$€-2]\ #.##000_);[Red]\([$€-2]\ #.##000\)"/>
  </numFmts>
  <fonts count="7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u val="single"/>
      <sz val="16"/>
      <color indexed="12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54"/>
      <color indexed="62"/>
      <name val="Calibri"/>
      <family val="2"/>
    </font>
    <font>
      <b/>
      <sz val="5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rgb="FF000000"/>
      <name val="Calibri"/>
      <family val="2"/>
    </font>
    <font>
      <u val="single"/>
      <sz val="16"/>
      <color rgb="FF0000FF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8"/>
      <color rgb="FF000000"/>
      <name val="Arial"/>
      <family val="2"/>
    </font>
    <font>
      <sz val="16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rgb="FF00B05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0" fontId="44" fillId="0" borderId="3" applyNumberFormat="0" applyFill="0" applyAlignment="0" applyProtection="0"/>
    <xf numFmtId="0" fontId="42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38" fillId="33" borderId="7" applyNumberFormat="0" applyFont="0" applyAlignment="0" applyProtection="0"/>
    <xf numFmtId="0" fontId="41" fillId="34" borderId="0" applyNumberFormat="0" applyBorder="0" applyAlignment="0" applyProtection="0"/>
    <xf numFmtId="9" fontId="38" fillId="0" borderId="0" applyFont="0" applyFill="0" applyBorder="0" applyAlignment="0" applyProtection="0"/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5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1" xfId="0" applyNumberFormat="1" applyBorder="1" applyAlignment="1">
      <alignment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1" fontId="60" fillId="35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right"/>
      <protection/>
    </xf>
    <xf numFmtId="0" fontId="60" fillId="0" borderId="0" xfId="0" applyFont="1" applyAlignment="1" applyProtection="1">
      <alignment/>
      <protection locked="0"/>
    </xf>
    <xf numFmtId="0" fontId="60" fillId="36" borderId="24" xfId="0" applyFont="1" applyFill="1" applyBorder="1" applyAlignment="1" applyProtection="1">
      <alignment/>
      <protection locked="0"/>
    </xf>
    <xf numFmtId="0" fontId="60" fillId="37" borderId="24" xfId="0" applyFont="1" applyFill="1" applyBorder="1" applyAlignment="1" applyProtection="1">
      <alignment/>
      <protection locked="0"/>
    </xf>
    <xf numFmtId="1" fontId="63" fillId="37" borderId="24" xfId="0" applyNumberFormat="1" applyFont="1" applyFill="1" applyBorder="1" applyAlignment="1" applyProtection="1">
      <alignment/>
      <protection locked="0"/>
    </xf>
    <xf numFmtId="164" fontId="60" fillId="0" borderId="24" xfId="0" applyNumberFormat="1" applyFont="1" applyBorder="1" applyAlignment="1" applyProtection="1">
      <alignment/>
      <protection locked="0"/>
    </xf>
    <xf numFmtId="164" fontId="60" fillId="0" borderId="24" xfId="0" applyNumberFormat="1" applyFont="1" applyBorder="1" applyAlignment="1" applyProtection="1">
      <alignment/>
      <protection/>
    </xf>
    <xf numFmtId="165" fontId="60" fillId="0" borderId="24" xfId="0" applyNumberFormat="1" applyFont="1" applyBorder="1" applyAlignment="1" applyProtection="1">
      <alignment/>
      <protection/>
    </xf>
    <xf numFmtId="0" fontId="60" fillId="38" borderId="24" xfId="0" applyFont="1" applyFill="1" applyBorder="1" applyAlignment="1" applyProtection="1">
      <alignment/>
      <protection/>
    </xf>
    <xf numFmtId="165" fontId="0" fillId="38" borderId="24" xfId="0" applyNumberFormat="1" applyFill="1" applyBorder="1" applyAlignment="1" applyProtection="1">
      <alignment/>
      <protection/>
    </xf>
    <xf numFmtId="0" fontId="60" fillId="0" borderId="0" xfId="0" applyFont="1" applyFill="1" applyAlignment="1" applyProtection="1">
      <alignment/>
      <protection locked="0"/>
    </xf>
    <xf numFmtId="0" fontId="51" fillId="36" borderId="24" xfId="0" applyFont="1" applyFill="1" applyBorder="1" applyAlignment="1" applyProtection="1">
      <alignment/>
      <protection locked="0"/>
    </xf>
    <xf numFmtId="0" fontId="60" fillId="0" borderId="24" xfId="0" applyFont="1" applyBorder="1" applyAlignment="1" applyProtection="1">
      <alignment/>
      <protection locked="0"/>
    </xf>
    <xf numFmtId="0" fontId="65" fillId="35" borderId="0" xfId="0" applyFont="1" applyFill="1" applyAlignment="1" applyProtection="1">
      <alignment/>
      <protection/>
    </xf>
    <xf numFmtId="0" fontId="65" fillId="35" borderId="0" xfId="0" applyFont="1" applyFill="1" applyAlignment="1" applyProtection="1">
      <alignment horizontal="center"/>
      <protection/>
    </xf>
    <xf numFmtId="0" fontId="66" fillId="35" borderId="0" xfId="0" applyFont="1" applyFill="1" applyAlignment="1" applyProtection="1">
      <alignment horizontal="center"/>
      <protection/>
    </xf>
    <xf numFmtId="164" fontId="60" fillId="35" borderId="24" xfId="0" applyNumberFormat="1" applyFont="1" applyFill="1" applyBorder="1" applyAlignment="1" applyProtection="1">
      <alignment/>
      <protection locked="0"/>
    </xf>
    <xf numFmtId="0" fontId="67" fillId="0" borderId="0" xfId="0" applyFont="1" applyAlignment="1" applyProtection="1">
      <alignment/>
      <protection/>
    </xf>
    <xf numFmtId="0" fontId="60" fillId="37" borderId="24" xfId="63" applyFont="1" applyFill="1" applyBorder="1" applyAlignment="1" applyProtection="1">
      <alignment/>
      <protection locked="0"/>
    </xf>
    <xf numFmtId="1" fontId="63" fillId="37" borderId="24" xfId="63" applyNumberFormat="1" applyFont="1" applyFill="1" applyBorder="1" applyAlignment="1" applyProtection="1">
      <alignment/>
      <protection locked="0"/>
    </xf>
    <xf numFmtId="164" fontId="60" fillId="0" borderId="24" xfId="63" applyNumberFormat="1" applyFont="1" applyFill="1" applyBorder="1" applyAlignment="1" applyProtection="1">
      <alignment/>
      <protection locked="0"/>
    </xf>
    <xf numFmtId="164" fontId="60" fillId="0" borderId="24" xfId="63" applyNumberFormat="1" applyFont="1" applyFill="1" applyBorder="1" applyAlignment="1" applyProtection="1">
      <alignment/>
      <protection/>
    </xf>
    <xf numFmtId="165" fontId="60" fillId="0" borderId="24" xfId="63" applyNumberFormat="1" applyFont="1" applyFill="1" applyBorder="1" applyAlignment="1" applyProtection="1">
      <alignment/>
      <protection/>
    </xf>
    <xf numFmtId="164" fontId="60" fillId="35" borderId="24" xfId="63" applyNumberFormat="1" applyFont="1" applyFill="1" applyBorder="1" applyAlignment="1" applyProtection="1">
      <alignment/>
      <protection locked="0"/>
    </xf>
    <xf numFmtId="0" fontId="60" fillId="38" borderId="24" xfId="63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3" fillId="35" borderId="0" xfId="0" applyFont="1" applyFill="1" applyAlignment="1" applyProtection="1">
      <alignment/>
      <protection/>
    </xf>
    <xf numFmtId="1" fontId="63" fillId="35" borderId="0" xfId="0" applyNumberFormat="1" applyFont="1" applyFill="1" applyAlignment="1" applyProtection="1">
      <alignment/>
      <protection/>
    </xf>
    <xf numFmtId="166" fontId="60" fillId="35" borderId="0" xfId="0" applyNumberFormat="1" applyFont="1" applyFill="1" applyAlignment="1" applyProtection="1">
      <alignment/>
      <protection/>
    </xf>
    <xf numFmtId="0" fontId="61" fillId="0" borderId="0" xfId="0" applyFont="1" applyAlignment="1" applyProtection="1">
      <alignment/>
      <protection locked="0"/>
    </xf>
    <xf numFmtId="0" fontId="63" fillId="37" borderId="24" xfId="0" applyFont="1" applyFill="1" applyBorder="1" applyAlignment="1" applyProtection="1">
      <alignment/>
      <protection locked="0"/>
    </xf>
    <xf numFmtId="164" fontId="63" fillId="0" borderId="24" xfId="0" applyNumberFormat="1" applyFont="1" applyBorder="1" applyAlignment="1" applyProtection="1">
      <alignment/>
      <protection locked="0"/>
    </xf>
    <xf numFmtId="164" fontId="63" fillId="0" borderId="24" xfId="0" applyNumberFormat="1" applyFont="1" applyBorder="1" applyAlignment="1" applyProtection="1">
      <alignment/>
      <protection/>
    </xf>
    <xf numFmtId="165" fontId="63" fillId="0" borderId="24" xfId="0" applyNumberFormat="1" applyFont="1" applyBorder="1" applyAlignment="1" applyProtection="1">
      <alignment/>
      <protection/>
    </xf>
    <xf numFmtId="0" fontId="63" fillId="38" borderId="24" xfId="0" applyFont="1" applyFill="1" applyBorder="1" applyAlignment="1" applyProtection="1">
      <alignment/>
      <protection/>
    </xf>
    <xf numFmtId="165" fontId="64" fillId="38" borderId="24" xfId="0" applyNumberFormat="1" applyFont="1" applyFill="1" applyBorder="1" applyAlignment="1" applyProtection="1">
      <alignment/>
      <protection/>
    </xf>
    <xf numFmtId="0" fontId="63" fillId="0" borderId="0" xfId="0" applyFont="1" applyAlignment="1" applyProtection="1">
      <alignment/>
      <protection locked="0"/>
    </xf>
    <xf numFmtId="0" fontId="63" fillId="0" borderId="0" xfId="62" applyFont="1" applyFill="1" applyAlignment="1" applyProtection="1">
      <alignment/>
      <protection locked="0"/>
    </xf>
    <xf numFmtId="0" fontId="63" fillId="37" borderId="24" xfId="62" applyFont="1" applyFill="1" applyBorder="1" applyAlignment="1" applyProtection="1">
      <alignment/>
      <protection locked="0"/>
    </xf>
    <xf numFmtId="1" fontId="63" fillId="37" borderId="24" xfId="62" applyNumberFormat="1" applyFont="1" applyFill="1" applyBorder="1" applyAlignment="1" applyProtection="1">
      <alignment/>
      <protection locked="0"/>
    </xf>
    <xf numFmtId="165" fontId="63" fillId="0" borderId="24" xfId="62" applyNumberFormat="1" applyFont="1" applyFill="1" applyBorder="1" applyAlignment="1" applyProtection="1">
      <alignment/>
      <protection/>
    </xf>
    <xf numFmtId="0" fontId="63" fillId="38" borderId="24" xfId="62" applyFont="1" applyFill="1" applyBorder="1" applyAlignment="1" applyProtection="1">
      <alignment/>
      <protection/>
    </xf>
    <xf numFmtId="165" fontId="64" fillId="38" borderId="24" xfId="62" applyNumberFormat="1" applyFont="1" applyFill="1" applyBorder="1" applyAlignment="1" applyProtection="1">
      <alignment/>
      <protection/>
    </xf>
    <xf numFmtId="0" fontId="63" fillId="0" borderId="24" xfId="0" applyFont="1" applyBorder="1" applyAlignment="1" applyProtection="1">
      <alignment/>
      <protection/>
    </xf>
    <xf numFmtId="0" fontId="63" fillId="0" borderId="24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 horizontal="center"/>
      <protection/>
    </xf>
    <xf numFmtId="0" fontId="64" fillId="35" borderId="0" xfId="0" applyFont="1" applyFill="1" applyAlignment="1" applyProtection="1">
      <alignment/>
      <protection/>
    </xf>
    <xf numFmtId="1" fontId="0" fillId="37" borderId="24" xfId="0" applyNumberFormat="1" applyFill="1" applyBorder="1" applyAlignment="1">
      <alignment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left"/>
    </xf>
    <xf numFmtId="0" fontId="51" fillId="0" borderId="0" xfId="0" applyFont="1" applyAlignment="1" applyProtection="1">
      <alignment horizontal="center"/>
      <protection/>
    </xf>
    <xf numFmtId="0" fontId="51" fillId="35" borderId="0" xfId="0" applyFont="1" applyFill="1" applyAlignment="1" applyProtection="1">
      <alignment/>
      <protection/>
    </xf>
    <xf numFmtId="0" fontId="63" fillId="35" borderId="0" xfId="0" applyFont="1" applyFill="1" applyAlignment="1" applyProtection="1">
      <alignment horizontal="right"/>
      <protection/>
    </xf>
    <xf numFmtId="0" fontId="64" fillId="0" borderId="0" xfId="0" applyFont="1" applyAlignment="1">
      <alignment/>
    </xf>
    <xf numFmtId="0" fontId="51" fillId="35" borderId="24" xfId="62" applyFont="1" applyFill="1" applyBorder="1" applyAlignment="1" applyProtection="1">
      <alignment/>
      <protection locked="0"/>
    </xf>
    <xf numFmtId="0" fontId="51" fillId="37" borderId="24" xfId="62" applyFont="1" applyFill="1" applyBorder="1" applyAlignment="1" applyProtection="1">
      <alignment/>
      <protection locked="0"/>
    </xf>
    <xf numFmtId="1" fontId="64" fillId="37" borderId="24" xfId="62" applyNumberFormat="1" applyFont="1" applyFill="1" applyBorder="1" applyAlignment="1" applyProtection="1">
      <alignment/>
      <protection locked="0"/>
    </xf>
    <xf numFmtId="165" fontId="68" fillId="0" borderId="0" xfId="62" applyNumberFormat="1" applyFont="1" applyFill="1" applyAlignment="1" applyProtection="1">
      <alignment/>
      <protection/>
    </xf>
    <xf numFmtId="0" fontId="64" fillId="38" borderId="24" xfId="62" applyFont="1" applyFill="1" applyBorder="1" applyAlignment="1" applyProtection="1">
      <alignment horizontal="center"/>
      <protection/>
    </xf>
    <xf numFmtId="165" fontId="64" fillId="38" borderId="24" xfId="62" applyNumberFormat="1" applyFont="1" applyFill="1" applyBorder="1" applyAlignment="1" applyProtection="1">
      <alignment horizontal="right"/>
      <protection/>
    </xf>
    <xf numFmtId="1" fontId="63" fillId="35" borderId="0" xfId="62" applyNumberFormat="1" applyFont="1" applyFill="1" applyAlignment="1" applyProtection="1">
      <alignment horizontal="right"/>
      <protection/>
    </xf>
    <xf numFmtId="165" fontId="51" fillId="0" borderId="0" xfId="62" applyNumberFormat="1" applyFont="1" applyFill="1" applyAlignment="1" applyProtection="1">
      <alignment horizontal="right"/>
      <protection/>
    </xf>
    <xf numFmtId="164" fontId="64" fillId="0" borderId="0" xfId="62" applyNumberFormat="1" applyFont="1" applyFill="1" applyAlignment="1" applyProtection="1">
      <alignment/>
      <protection/>
    </xf>
    <xf numFmtId="165" fontId="64" fillId="0" borderId="0" xfId="62" applyNumberFormat="1" applyFont="1" applyFill="1" applyAlignment="1" applyProtection="1">
      <alignment/>
      <protection/>
    </xf>
    <xf numFmtId="0" fontId="51" fillId="0" borderId="0" xfId="62" applyFont="1" applyFill="1" applyAlignment="1" applyProtection="1">
      <alignment/>
      <protection/>
    </xf>
    <xf numFmtId="1" fontId="51" fillId="37" borderId="24" xfId="62" applyNumberFormat="1" applyFont="1" applyFill="1" applyBorder="1" applyAlignment="1" applyProtection="1">
      <alignment/>
      <protection locked="0"/>
    </xf>
    <xf numFmtId="0" fontId="64" fillId="35" borderId="24" xfId="62" applyFont="1" applyFill="1" applyBorder="1" applyAlignment="1" applyProtection="1">
      <alignment/>
      <protection locked="0"/>
    </xf>
    <xf numFmtId="0" fontId="63" fillId="0" borderId="0" xfId="62" applyFont="1" applyFill="1" applyAlignment="1" applyProtection="1">
      <alignment/>
      <protection/>
    </xf>
    <xf numFmtId="0" fontId="64" fillId="0" borderId="0" xfId="62" applyFont="1" applyFill="1" applyAlignment="1" applyProtection="1">
      <alignment/>
      <protection/>
    </xf>
    <xf numFmtId="0" fontId="64" fillId="0" borderId="0" xfId="62" applyFont="1" applyFill="1" applyAlignment="1" applyProtection="1">
      <alignment horizontal="center"/>
      <protection/>
    </xf>
    <xf numFmtId="0" fontId="64" fillId="35" borderId="0" xfId="62" applyFont="1" applyFill="1" applyAlignment="1" applyProtection="1">
      <alignment/>
      <protection/>
    </xf>
    <xf numFmtId="0" fontId="63" fillId="35" borderId="0" xfId="62" applyFont="1" applyFill="1" applyAlignment="1" applyProtection="1">
      <alignment horizontal="right"/>
      <protection/>
    </xf>
    <xf numFmtId="0" fontId="66" fillId="0" borderId="0" xfId="0" applyFont="1" applyAlignment="1" applyProtection="1">
      <alignment/>
      <protection/>
    </xf>
    <xf numFmtId="1" fontId="0" fillId="35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1" fillId="35" borderId="24" xfId="0" applyFont="1" applyFill="1" applyBorder="1" applyAlignment="1" applyProtection="1">
      <alignment/>
      <protection locked="0"/>
    </xf>
    <xf numFmtId="0" fontId="64" fillId="37" borderId="24" xfId="0" applyFont="1" applyFill="1" applyBorder="1" applyAlignment="1" applyProtection="1">
      <alignment/>
      <protection locked="0"/>
    </xf>
    <xf numFmtId="1" fontId="64" fillId="37" borderId="24" xfId="0" applyNumberFormat="1" applyFont="1" applyFill="1" applyBorder="1" applyAlignment="1" applyProtection="1">
      <alignment/>
      <protection locked="0"/>
    </xf>
    <xf numFmtId="165" fontId="68" fillId="0" borderId="0" xfId="0" applyNumberFormat="1" applyFont="1" applyAlignment="1" applyProtection="1">
      <alignment/>
      <protection/>
    </xf>
    <xf numFmtId="0" fontId="64" fillId="38" borderId="24" xfId="0" applyFont="1" applyFill="1" applyBorder="1" applyAlignment="1" applyProtection="1">
      <alignment horizontal="center"/>
      <protection/>
    </xf>
    <xf numFmtId="165" fontId="64" fillId="38" borderId="24" xfId="0" applyNumberFormat="1" applyFont="1" applyFill="1" applyBorder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164" fontId="64" fillId="0" borderId="0" xfId="0" applyNumberFormat="1" applyFont="1" applyAlignment="1" applyProtection="1">
      <alignment/>
      <protection/>
    </xf>
    <xf numFmtId="165" fontId="64" fillId="0" borderId="0" xfId="0" applyNumberFormat="1" applyFont="1" applyAlignment="1" applyProtection="1">
      <alignment/>
      <protection/>
    </xf>
    <xf numFmtId="164" fontId="64" fillId="0" borderId="0" xfId="0" applyNumberFormat="1" applyFont="1" applyFill="1" applyAlignment="1" applyProtection="1">
      <alignment/>
      <protection/>
    </xf>
    <xf numFmtId="165" fontId="0" fillId="0" borderId="0" xfId="0" applyNumberFormat="1" applyAlignment="1" applyProtection="1">
      <alignment horizontal="right"/>
      <protection locked="0"/>
    </xf>
    <xf numFmtId="1" fontId="0" fillId="37" borderId="24" xfId="0" applyNumberFormat="1" applyFill="1" applyBorder="1" applyAlignment="1" applyProtection="1">
      <alignment/>
      <protection/>
    </xf>
    <xf numFmtId="165" fontId="64" fillId="0" borderId="0" xfId="0" applyNumberFormat="1" applyFont="1" applyAlignment="1" applyProtection="1">
      <alignment horizontal="right"/>
      <protection locked="0"/>
    </xf>
    <xf numFmtId="0" fontId="64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37" borderId="24" xfId="0" applyFill="1" applyBorder="1" applyAlignment="1" applyProtection="1">
      <alignment/>
      <protection locked="0"/>
    </xf>
    <xf numFmtId="0" fontId="64" fillId="39" borderId="24" xfId="0" applyFont="1" applyFill="1" applyBorder="1" applyAlignment="1" applyProtection="1">
      <alignment horizontal="center"/>
      <protection/>
    </xf>
    <xf numFmtId="165" fontId="0" fillId="38" borderId="0" xfId="0" applyNumberFormat="1" applyFill="1" applyAlignment="1">
      <alignment/>
    </xf>
    <xf numFmtId="164" fontId="0" fillId="0" borderId="0" xfId="0" applyNumberFormat="1" applyAlignment="1">
      <alignment/>
    </xf>
    <xf numFmtId="1" fontId="51" fillId="37" borderId="24" xfId="0" applyNumberFormat="1" applyFont="1" applyFill="1" applyBorder="1" applyAlignment="1" applyProtection="1">
      <alignment/>
      <protection locked="0"/>
    </xf>
    <xf numFmtId="1" fontId="63" fillId="35" borderId="0" xfId="0" applyNumberFormat="1" applyFont="1" applyFill="1" applyAlignment="1" applyProtection="1">
      <alignment horizontal="right"/>
      <protection locked="0"/>
    </xf>
    <xf numFmtId="164" fontId="64" fillId="0" borderId="0" xfId="0" applyNumberFormat="1" applyFont="1" applyAlignment="1" applyProtection="1">
      <alignment/>
      <protection locked="0"/>
    </xf>
    <xf numFmtId="165" fontId="6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1" fillId="37" borderId="24" xfId="0" applyFont="1" applyFill="1" applyBorder="1" applyAlignment="1" applyProtection="1">
      <alignment/>
      <protection locked="0"/>
    </xf>
    <xf numFmtId="164" fontId="64" fillId="0" borderId="0" xfId="0" applyNumberFormat="1" applyFont="1" applyFill="1" applyAlignment="1" applyProtection="1">
      <alignment/>
      <protection locked="0"/>
    </xf>
    <xf numFmtId="0" fontId="64" fillId="0" borderId="0" xfId="0" applyFont="1" applyAlignment="1" applyProtection="1">
      <alignment horizontal="left"/>
      <protection locked="0"/>
    </xf>
    <xf numFmtId="1" fontId="64" fillId="35" borderId="0" xfId="0" applyNumberFormat="1" applyFont="1" applyFill="1" applyAlignment="1" applyProtection="1">
      <alignment horizontal="right"/>
      <protection locked="0"/>
    </xf>
    <xf numFmtId="165" fontId="51" fillId="0" borderId="0" xfId="0" applyNumberFormat="1" applyFont="1" applyAlignment="1" applyProtection="1">
      <alignment horizontal="right"/>
      <protection locked="0"/>
    </xf>
    <xf numFmtId="164" fontId="51" fillId="0" borderId="0" xfId="0" applyNumberFormat="1" applyFont="1" applyAlignment="1" applyProtection="1">
      <alignment/>
      <protection locked="0"/>
    </xf>
    <xf numFmtId="165" fontId="51" fillId="0" borderId="0" xfId="0" applyNumberFormat="1" applyFont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62" fillId="0" borderId="0" xfId="0" applyFont="1" applyAlignment="1" applyProtection="1">
      <alignment/>
      <protection locked="0"/>
    </xf>
    <xf numFmtId="0" fontId="64" fillId="0" borderId="0" xfId="0" applyFont="1" applyFill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right"/>
      <protection locked="0"/>
    </xf>
    <xf numFmtId="165" fontId="51" fillId="0" borderId="0" xfId="0" applyNumberFormat="1" applyFont="1" applyAlignment="1">
      <alignment/>
    </xf>
    <xf numFmtId="0" fontId="69" fillId="0" borderId="0" xfId="0" applyFont="1" applyAlignment="1" applyProtection="1">
      <alignment/>
      <protection/>
    </xf>
    <xf numFmtId="0" fontId="64" fillId="0" borderId="24" xfId="0" applyFont="1" applyBorder="1" applyAlignment="1" applyProtection="1">
      <alignment horizontal="center"/>
      <protection locked="0"/>
    </xf>
    <xf numFmtId="0" fontId="64" fillId="40" borderId="24" xfId="0" applyFont="1" applyFill="1" applyBorder="1" applyAlignment="1" applyProtection="1">
      <alignment horizontal="center"/>
      <protection/>
    </xf>
    <xf numFmtId="165" fontId="51" fillId="0" borderId="0" xfId="0" applyNumberFormat="1" applyFont="1" applyAlignment="1" applyProtection="1">
      <alignment horizontal="right"/>
      <protection/>
    </xf>
    <xf numFmtId="0" fontId="0" fillId="0" borderId="24" xfId="0" applyBorder="1" applyAlignment="1" applyProtection="1">
      <alignment/>
      <protection locked="0"/>
    </xf>
    <xf numFmtId="0" fontId="70" fillId="0" borderId="0" xfId="0" applyFont="1" applyAlignment="1" applyProtection="1">
      <alignment/>
      <protection/>
    </xf>
    <xf numFmtId="165" fontId="68" fillId="0" borderId="0" xfId="64" applyNumberFormat="1" applyFont="1" applyProtection="1">
      <alignment/>
      <protection/>
    </xf>
    <xf numFmtId="0" fontId="2" fillId="41" borderId="25" xfId="64" applyFont="1" applyFill="1" applyBorder="1" applyProtection="1">
      <alignment/>
      <protection locked="0"/>
    </xf>
    <xf numFmtId="0" fontId="2" fillId="42" borderId="25" xfId="64" applyFill="1" applyBorder="1" applyProtection="1">
      <alignment/>
      <protection locked="0"/>
    </xf>
    <xf numFmtId="1" fontId="3" fillId="42" borderId="25" xfId="64" applyNumberFormat="1" applyFont="1" applyFill="1" applyBorder="1" applyProtection="1">
      <alignment/>
      <protection locked="0"/>
    </xf>
    <xf numFmtId="0" fontId="2" fillId="42" borderId="25" xfId="64" applyFont="1" applyFill="1" applyBorder="1" applyProtection="1">
      <alignment/>
      <protection locked="0"/>
    </xf>
    <xf numFmtId="165" fontId="3" fillId="43" borderId="25" xfId="64" applyNumberFormat="1" applyFont="1" applyFill="1" applyBorder="1" applyAlignment="1" applyProtection="1">
      <alignment horizontal="right"/>
      <protection/>
    </xf>
    <xf numFmtId="0" fontId="3" fillId="44" borderId="25" xfId="64" applyFont="1" applyFill="1" applyBorder="1" applyAlignment="1" applyProtection="1">
      <alignment horizontal="center"/>
      <protection/>
    </xf>
    <xf numFmtId="1" fontId="63" fillId="35" borderId="0" xfId="0" applyNumberFormat="1" applyFont="1" applyFill="1" applyBorder="1" applyAlignment="1" applyProtection="1">
      <alignment horizontal="right"/>
      <protection locked="0"/>
    </xf>
    <xf numFmtId="0" fontId="71" fillId="0" borderId="0" xfId="0" applyFont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5" fillId="35" borderId="28" xfId="0" applyFont="1" applyFill="1" applyBorder="1" applyAlignment="1" applyProtection="1">
      <alignment horizontal="center"/>
      <protection/>
    </xf>
    <xf numFmtId="0" fontId="64" fillId="0" borderId="29" xfId="0" applyFont="1" applyFill="1" applyBorder="1" applyAlignment="1" applyProtection="1">
      <alignment horizontal="center"/>
      <protection/>
    </xf>
    <xf numFmtId="0" fontId="64" fillId="0" borderId="28" xfId="0" applyFont="1" applyFill="1" applyBorder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f1" xfId="40"/>
    <cellStyle name="cf2" xfId="41"/>
    <cellStyle name="cf3" xfId="42"/>
    <cellStyle name="cf4" xfId="43"/>
    <cellStyle name="cf5" xfId="44"/>
    <cellStyle name="cf6" xfId="45"/>
    <cellStyle name="Controlecel" xfId="46"/>
    <cellStyle name="Gekoppelde cel" xfId="47"/>
    <cellStyle name="Goed" xfId="48"/>
    <cellStyle name="Graphics" xfId="49"/>
    <cellStyle name="Hyperlink" xfId="50"/>
    <cellStyle name="Invoer" xfId="51"/>
    <cellStyle name="Comma" xfId="52"/>
    <cellStyle name="Comma [0]" xfId="53"/>
    <cellStyle name="Kop 1" xfId="54"/>
    <cellStyle name="Kop 2" xfId="55"/>
    <cellStyle name="Kop 3" xfId="56"/>
    <cellStyle name="Kop 4" xfId="57"/>
    <cellStyle name="Neutraal" xfId="58"/>
    <cellStyle name="Notitie" xfId="59"/>
    <cellStyle name="Ongeldig" xfId="60"/>
    <cellStyle name="Percent" xfId="61"/>
    <cellStyle name="Standaard 2" xfId="62"/>
    <cellStyle name="Standaard 3" xfId="63"/>
    <cellStyle name="Standaard 4" xfId="64"/>
    <cellStyle name="Titel" xfId="65"/>
    <cellStyle name="Totaal" xfId="66"/>
    <cellStyle name="Uitvoer" xfId="67"/>
    <cellStyle name="Currency" xfId="68"/>
    <cellStyle name="Currency [0]" xfId="69"/>
    <cellStyle name="Verklarende tekst" xfId="70"/>
    <cellStyle name="Waarschuwingstekst" xfId="71"/>
  </cellStyles>
  <dxfs count="8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</xdr:row>
      <xdr:rowOff>123825</xdr:rowOff>
    </xdr:from>
    <xdr:ext cx="10477500" cy="1066800"/>
    <xdr:sp>
      <xdr:nvSpPr>
        <xdr:cNvPr id="1" name="Rechthoek 1"/>
        <xdr:cNvSpPr>
          <a:spLocks/>
        </xdr:cNvSpPr>
      </xdr:nvSpPr>
      <xdr:spPr>
        <a:xfrm>
          <a:off x="742950" y="504825"/>
          <a:ext cx="10477500" cy="10668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Nationale kampioenschappen 2013</a:t>
          </a:r>
        </a:p>
      </xdr:txBody>
    </xdr:sp>
    <xdr:clientData/>
  </xdr:oneCellAnchor>
  <xdr:oneCellAnchor>
    <xdr:from>
      <xdr:col>5</xdr:col>
      <xdr:colOff>66675</xdr:colOff>
      <xdr:row>14</xdr:row>
      <xdr:rowOff>57150</xdr:rowOff>
    </xdr:from>
    <xdr:ext cx="5400675" cy="914400"/>
    <xdr:sp>
      <xdr:nvSpPr>
        <xdr:cNvPr id="2" name="Rechthoek 2"/>
        <xdr:cNvSpPr>
          <a:spLocks/>
        </xdr:cNvSpPr>
      </xdr:nvSpPr>
      <xdr:spPr>
        <a:xfrm>
          <a:off x="3114675" y="2952750"/>
          <a:ext cx="5400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Definitieve uitslag</a:t>
          </a:r>
        </a:p>
      </xdr:txBody>
    </xdr:sp>
    <xdr:clientData/>
  </xdr:oneCellAnchor>
  <xdr:oneCellAnchor>
    <xdr:from>
      <xdr:col>0</xdr:col>
      <xdr:colOff>552450</xdr:colOff>
      <xdr:row>34</xdr:row>
      <xdr:rowOff>66675</xdr:rowOff>
    </xdr:from>
    <xdr:ext cx="1905000" cy="914400"/>
    <xdr:sp>
      <xdr:nvSpPr>
        <xdr:cNvPr id="3" name="Gekromde PIJL-OMLAAG 3"/>
        <xdr:cNvSpPr>
          <a:spLocks/>
        </xdr:cNvSpPr>
      </xdr:nvSpPr>
      <xdr:spPr>
        <a:xfrm>
          <a:off x="552450" y="677227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228600</xdr:colOff>
      <xdr:row>13</xdr:row>
      <xdr:rowOff>171450</xdr:rowOff>
    </xdr:from>
    <xdr:to>
      <xdr:col>3</xdr:col>
      <xdr:colOff>361950</xdr:colOff>
      <xdr:row>23</xdr:row>
      <xdr:rowOff>19050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76550"/>
          <a:ext cx="13525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390525</xdr:colOff>
      <xdr:row>14</xdr:row>
      <xdr:rowOff>9525</xdr:rowOff>
    </xdr:from>
    <xdr:to>
      <xdr:col>17</xdr:col>
      <xdr:colOff>523875</xdr:colOff>
      <xdr:row>23</xdr:row>
      <xdr:rowOff>47625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905125"/>
          <a:ext cx="13525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19</xdr:row>
      <xdr:rowOff>19050</xdr:rowOff>
    </xdr:from>
    <xdr:to>
      <xdr:col>25</xdr:col>
      <xdr:colOff>161925</xdr:colOff>
      <xdr:row>34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63855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29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238125" y="55245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28575</xdr:rowOff>
    </xdr:from>
    <xdr:to>
      <xdr:col>25</xdr:col>
      <xdr:colOff>19050</xdr:colOff>
      <xdr:row>38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410075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31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257175" y="59055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24</xdr:row>
      <xdr:rowOff>0</xdr:rowOff>
    </xdr:from>
    <xdr:to>
      <xdr:col>24</xdr:col>
      <xdr:colOff>66675</xdr:colOff>
      <xdr:row>39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57200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</xdr:colOff>
      <xdr:row>32</xdr:row>
      <xdr:rowOff>114300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52425" y="62103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16</xdr:row>
      <xdr:rowOff>180975</xdr:rowOff>
    </xdr:from>
    <xdr:to>
      <xdr:col>24</xdr:col>
      <xdr:colOff>400050</xdr:colOff>
      <xdr:row>32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3228975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14325" y="49530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21</xdr:row>
      <xdr:rowOff>114300</xdr:rowOff>
    </xdr:from>
    <xdr:to>
      <xdr:col>15</xdr:col>
      <xdr:colOff>66675</xdr:colOff>
      <xdr:row>36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11480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27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276225" y="51435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26</xdr:row>
      <xdr:rowOff>47625</xdr:rowOff>
    </xdr:from>
    <xdr:to>
      <xdr:col>14</xdr:col>
      <xdr:colOff>295275</xdr:colOff>
      <xdr:row>41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506730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35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295275" y="673417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26</xdr:row>
      <xdr:rowOff>38100</xdr:rowOff>
    </xdr:from>
    <xdr:to>
      <xdr:col>14</xdr:col>
      <xdr:colOff>428625</xdr:colOff>
      <xdr:row>41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057775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35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276225" y="673417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21</xdr:row>
      <xdr:rowOff>66675</xdr:rowOff>
    </xdr:from>
    <xdr:to>
      <xdr:col>14</xdr:col>
      <xdr:colOff>152400</xdr:colOff>
      <xdr:row>36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010025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30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23850" y="565785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22</xdr:row>
      <xdr:rowOff>47625</xdr:rowOff>
    </xdr:from>
    <xdr:to>
      <xdr:col>14</xdr:col>
      <xdr:colOff>28575</xdr:colOff>
      <xdr:row>37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38150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29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285750" y="566737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22</xdr:row>
      <xdr:rowOff>47625</xdr:rowOff>
    </xdr:from>
    <xdr:to>
      <xdr:col>14</xdr:col>
      <xdr:colOff>28575</xdr:colOff>
      <xdr:row>37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30530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29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285750" y="559117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1143000</xdr:colOff>
      <xdr:row>23</xdr:row>
      <xdr:rowOff>19050</xdr:rowOff>
    </xdr:from>
    <xdr:to>
      <xdr:col>20</xdr:col>
      <xdr:colOff>314325</xdr:colOff>
      <xdr:row>38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429125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28575</xdr:colOff>
      <xdr:row>34</xdr:row>
      <xdr:rowOff>47625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33375" y="65532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21</xdr:row>
      <xdr:rowOff>47625</xdr:rowOff>
    </xdr:from>
    <xdr:to>
      <xdr:col>14</xdr:col>
      <xdr:colOff>142875</xdr:colOff>
      <xdr:row>36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411480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30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295275" y="578167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22</xdr:row>
      <xdr:rowOff>47625</xdr:rowOff>
    </xdr:from>
    <xdr:to>
      <xdr:col>14</xdr:col>
      <xdr:colOff>180975</xdr:colOff>
      <xdr:row>37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4238625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28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266700" y="53340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21</xdr:row>
      <xdr:rowOff>38100</xdr:rowOff>
    </xdr:from>
    <xdr:to>
      <xdr:col>14</xdr:col>
      <xdr:colOff>190500</xdr:colOff>
      <xdr:row>36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03860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30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33375" y="57150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38100</xdr:rowOff>
    </xdr:from>
    <xdr:to>
      <xdr:col>14</xdr:col>
      <xdr:colOff>161925</xdr:colOff>
      <xdr:row>36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03860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30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04800" y="57150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21</xdr:row>
      <xdr:rowOff>38100</xdr:rowOff>
    </xdr:from>
    <xdr:to>
      <xdr:col>14</xdr:col>
      <xdr:colOff>142875</xdr:colOff>
      <xdr:row>36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05765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30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276225" y="573405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21</xdr:row>
      <xdr:rowOff>47625</xdr:rowOff>
    </xdr:from>
    <xdr:to>
      <xdr:col>14</xdr:col>
      <xdr:colOff>457200</xdr:colOff>
      <xdr:row>36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07670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29</xdr:row>
      <xdr:rowOff>133350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61950" y="568642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17</xdr:row>
      <xdr:rowOff>161925</xdr:rowOff>
    </xdr:from>
    <xdr:to>
      <xdr:col>12</xdr:col>
      <xdr:colOff>485775</xdr:colOff>
      <xdr:row>32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42900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190500</xdr:colOff>
      <xdr:row>31</xdr:row>
      <xdr:rowOff>57150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190500" y="599122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28</xdr:row>
      <xdr:rowOff>76200</xdr:rowOff>
    </xdr:from>
    <xdr:to>
      <xdr:col>21</xdr:col>
      <xdr:colOff>371475</xdr:colOff>
      <xdr:row>43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41020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447675</xdr:colOff>
      <xdr:row>40</xdr:row>
      <xdr:rowOff>47625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447675" y="766762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23</xdr:row>
      <xdr:rowOff>47625</xdr:rowOff>
    </xdr:from>
    <xdr:to>
      <xdr:col>25</xdr:col>
      <xdr:colOff>190500</xdr:colOff>
      <xdr:row>38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55295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33</xdr:row>
      <xdr:rowOff>133350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14325" y="654367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23</xdr:row>
      <xdr:rowOff>28575</xdr:rowOff>
    </xdr:from>
    <xdr:to>
      <xdr:col>23</xdr:col>
      <xdr:colOff>371475</xdr:colOff>
      <xdr:row>38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38675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32</xdr:row>
      <xdr:rowOff>142875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14325" y="646747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23</xdr:row>
      <xdr:rowOff>28575</xdr:rowOff>
    </xdr:from>
    <xdr:to>
      <xdr:col>24</xdr:col>
      <xdr:colOff>304800</xdr:colOff>
      <xdr:row>38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38675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142875</xdr:colOff>
      <xdr:row>33</xdr:row>
      <xdr:rowOff>85725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428625" y="660082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22</xdr:row>
      <xdr:rowOff>180975</xdr:rowOff>
    </xdr:from>
    <xdr:to>
      <xdr:col>24</xdr:col>
      <xdr:colOff>400050</xdr:colOff>
      <xdr:row>38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371975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95250</xdr:colOff>
      <xdr:row>33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52425" y="62865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22</xdr:row>
      <xdr:rowOff>95250</xdr:rowOff>
    </xdr:from>
    <xdr:to>
      <xdr:col>24</xdr:col>
      <xdr:colOff>295275</xdr:colOff>
      <xdr:row>37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28625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32</xdr:row>
      <xdr:rowOff>161925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14325" y="6257925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22</xdr:row>
      <xdr:rowOff>171450</xdr:rowOff>
    </xdr:from>
    <xdr:to>
      <xdr:col>25</xdr:col>
      <xdr:colOff>9525</xdr:colOff>
      <xdr:row>37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362450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32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371475" y="60960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22</xdr:row>
      <xdr:rowOff>161925</xdr:rowOff>
    </xdr:from>
    <xdr:to>
      <xdr:col>24</xdr:col>
      <xdr:colOff>171450</xdr:colOff>
      <xdr:row>37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4352925"/>
          <a:ext cx="63341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32</xdr:row>
      <xdr:rowOff>0</xdr:rowOff>
    </xdr:from>
    <xdr:ext cx="1905000" cy="914400"/>
    <xdr:sp>
      <xdr:nvSpPr>
        <xdr:cNvPr id="2" name="Gekromde PIJL-OMLAAG 3"/>
        <xdr:cNvSpPr>
          <a:spLocks/>
        </xdr:cNvSpPr>
      </xdr:nvSpPr>
      <xdr:spPr>
        <a:xfrm>
          <a:off x="295275" y="6096000"/>
          <a:ext cx="1905000" cy="914400"/>
        </a:xfrm>
        <a:custGeom>
          <a:pathLst>
            <a:path stroke="0" h="914400" w="1905000">
              <a:moveTo>
                <a:pt x="1676400" y="914400"/>
              </a:move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close/>
            </a:path>
            <a:path stroke="0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819305" y="1"/>
                <a:pt x="857508" y="3291"/>
                <a:pt x="895351" y="9845"/>
              </a:cubicBezTo>
              <a:close/>
            </a:path>
            <a:path fill="none" h="914400" w="1905000">
              <a:moveTo>
                <a:pt x="895350" y="9845"/>
              </a:moveTo>
              <a:lnTo>
                <a:pt x="895350" y="9845"/>
              </a:lnTo>
              <a:cubicBezTo>
                <a:pt x="512302" y="76184"/>
                <a:pt x="228599" y="461074"/>
                <a:pt x="228599" y="914400"/>
              </a:cubicBezTo>
              <a:lnTo>
                <a:pt x="0" y="914400"/>
              </a:lnTo>
              <a:cubicBezTo>
                <a:pt x="0" y="409391"/>
                <a:pt x="349688" y="0"/>
                <a:pt x="781050" y="1"/>
              </a:cubicBezTo>
              <a:cubicBezTo>
                <a:pt x="781050" y="1"/>
                <a:pt x="781051" y="1"/>
                <a:pt x="781051" y="1"/>
              </a:cubicBezTo>
              <a:lnTo>
                <a:pt x="1009650" y="0"/>
              </a:lnTo>
              <a:lnTo>
                <a:pt x="1009649" y="0"/>
              </a:lnTo>
              <a:cubicBezTo>
                <a:pt x="1365807" y="0"/>
                <a:pt x="1676858" y="282076"/>
                <a:pt x="1765897" y="685801"/>
              </a:cubicBezTo>
              <a:lnTo>
                <a:pt x="1880198" y="685800"/>
              </a:lnTo>
              <a:lnTo>
                <a:pt x="1676400" y="914400"/>
              </a:lnTo>
              <a:lnTo>
                <a:pt x="1422998" y="685800"/>
              </a:lnTo>
              <a:lnTo>
                <a:pt x="1537298" y="685800"/>
              </a:lnTo>
              <a:lnTo>
                <a:pt x="1537297" y="685800"/>
              </a:lnTo>
              <a:cubicBezTo>
                <a:pt x="1448258" y="282075"/>
                <a:pt x="1137207" y="-1"/>
                <a:pt x="781049" y="-1"/>
              </a:cubicBezTo>
            </a:path>
          </a:pathLst>
        </a:custGeom>
        <a:solidFill>
          <a:srgbClr val="4F81BD"/>
        </a:solidFill>
        <a:ln w="25402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L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6" width="9.140625" style="0" customWidth="1"/>
    <col min="7" max="7" width="3.421875" style="0" customWidth="1"/>
    <col min="8" max="8" width="23.7109375" style="0" customWidth="1"/>
    <col min="9" max="10" width="9.140625" style="0" customWidth="1"/>
    <col min="11" max="11" width="3.7109375" style="0" customWidth="1"/>
    <col min="12" max="12" width="9.140625" style="0" customWidth="1"/>
  </cols>
  <sheetData>
    <row r="11" ht="21">
      <c r="F11" s="1"/>
    </row>
    <row r="12" ht="21">
      <c r="F12" s="1"/>
    </row>
    <row r="13" ht="21">
      <c r="F13" s="2"/>
    </row>
    <row r="23" spans="6:12" ht="15">
      <c r="F23" s="3" t="s">
        <v>0</v>
      </c>
      <c r="H23" t="s">
        <v>1</v>
      </c>
      <c r="J23" s="4">
        <v>13</v>
      </c>
      <c r="L23" t="s">
        <v>2</v>
      </c>
    </row>
    <row r="24" spans="6:12" ht="15">
      <c r="F24" s="4">
        <v>1</v>
      </c>
      <c r="H24" t="s">
        <v>3</v>
      </c>
      <c r="J24" s="4">
        <v>14</v>
      </c>
      <c r="L24" t="s">
        <v>4</v>
      </c>
    </row>
    <row r="25" spans="6:12" ht="15">
      <c r="F25" s="4">
        <v>2</v>
      </c>
      <c r="H25" t="s">
        <v>5</v>
      </c>
      <c r="J25" s="4">
        <v>15</v>
      </c>
      <c r="L25" t="s">
        <v>6</v>
      </c>
    </row>
    <row r="26" spans="6:12" ht="15">
      <c r="F26" s="4">
        <v>3</v>
      </c>
      <c r="H26" t="s">
        <v>7</v>
      </c>
      <c r="J26" s="4">
        <v>16</v>
      </c>
      <c r="L26" t="s">
        <v>8</v>
      </c>
    </row>
    <row r="27" spans="6:12" ht="15">
      <c r="F27" s="4">
        <v>4</v>
      </c>
      <c r="H27" t="s">
        <v>9</v>
      </c>
      <c r="J27" s="4">
        <v>17</v>
      </c>
      <c r="L27" t="s">
        <v>10</v>
      </c>
    </row>
    <row r="28" spans="6:12" ht="15">
      <c r="F28" s="4">
        <v>5</v>
      </c>
      <c r="H28" t="s">
        <v>11</v>
      </c>
      <c r="J28" s="4">
        <v>18</v>
      </c>
      <c r="L28" t="s">
        <v>12</v>
      </c>
    </row>
    <row r="29" spans="6:12" ht="15">
      <c r="F29" s="4">
        <v>6</v>
      </c>
      <c r="H29" t="s">
        <v>13</v>
      </c>
      <c r="J29" s="4">
        <v>19</v>
      </c>
      <c r="L29" t="s">
        <v>14</v>
      </c>
    </row>
    <row r="30" spans="6:12" ht="15">
      <c r="F30" s="4">
        <v>7</v>
      </c>
      <c r="H30" t="s">
        <v>15</v>
      </c>
      <c r="J30" s="4">
        <v>20</v>
      </c>
      <c r="L30" t="s">
        <v>16</v>
      </c>
    </row>
    <row r="31" spans="6:12" ht="15">
      <c r="F31" s="4">
        <v>8</v>
      </c>
      <c r="H31" t="s">
        <v>17</v>
      </c>
      <c r="J31" s="4">
        <v>21</v>
      </c>
      <c r="L31" t="s">
        <v>18</v>
      </c>
    </row>
    <row r="32" spans="6:12" ht="15">
      <c r="F32" s="4">
        <v>9</v>
      </c>
      <c r="H32" t="s">
        <v>19</v>
      </c>
      <c r="J32" s="4">
        <v>22</v>
      </c>
      <c r="L32" t="s">
        <v>20</v>
      </c>
    </row>
    <row r="33" spans="2:12" ht="15">
      <c r="B33" t="s">
        <v>21</v>
      </c>
      <c r="F33" s="4">
        <v>10</v>
      </c>
      <c r="H33" t="s">
        <v>22</v>
      </c>
      <c r="J33" s="4">
        <v>23</v>
      </c>
      <c r="L33" t="s">
        <v>23</v>
      </c>
    </row>
    <row r="34" spans="6:10" ht="15">
      <c r="F34" s="4">
        <v>11</v>
      </c>
      <c r="H34" t="s">
        <v>24</v>
      </c>
      <c r="J34" s="4"/>
    </row>
    <row r="35" spans="6:12" ht="15">
      <c r="F35" s="4">
        <v>12</v>
      </c>
      <c r="H35" t="s">
        <v>25</v>
      </c>
      <c r="J35" s="4">
        <v>24</v>
      </c>
      <c r="L35" t="s">
        <v>26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14.140625" style="0" customWidth="1"/>
    <col min="4" max="6" width="7.140625" style="0" customWidth="1"/>
    <col min="7" max="9" width="7.140625" style="0" hidden="1" customWidth="1"/>
    <col min="10" max="13" width="7.140625" style="0" customWidth="1"/>
    <col min="14" max="16" width="7.140625" style="0" hidden="1" customWidth="1"/>
    <col min="17" max="20" width="7.140625" style="0" customWidth="1"/>
    <col min="21" max="23" width="7.140625" style="0" hidden="1" customWidth="1"/>
    <col min="24" max="27" width="7.140625" style="0" customWidth="1"/>
    <col min="28" max="30" width="7.140625" style="0" hidden="1" customWidth="1"/>
    <col min="31" max="34" width="7.140625" style="0" customWidth="1"/>
    <col min="35" max="37" width="7.140625" style="0" hidden="1" customWidth="1"/>
    <col min="38" max="38" width="7.140625" style="0" customWidth="1"/>
    <col min="39" max="39" width="6.8515625" style="0" customWidth="1"/>
    <col min="40" max="40" width="9.140625" style="0" customWidth="1"/>
    <col min="41" max="41" width="6.140625" style="0" customWidth="1"/>
    <col min="42" max="42" width="9.140625" style="0" customWidth="1"/>
  </cols>
  <sheetData>
    <row r="1" spans="1:41" ht="15">
      <c r="A1" s="23"/>
      <c r="B1" s="24" t="s">
        <v>295</v>
      </c>
      <c r="C1" s="24"/>
      <c r="D1" s="23"/>
      <c r="E1" s="23"/>
      <c r="F1" s="26"/>
      <c r="G1" s="26"/>
      <c r="H1" s="26"/>
      <c r="I1" s="26"/>
      <c r="J1" s="26"/>
      <c r="K1" s="23"/>
      <c r="L1" s="23"/>
      <c r="M1" s="26"/>
      <c r="N1" s="26"/>
      <c r="O1" s="26"/>
      <c r="P1" s="26"/>
      <c r="Q1" s="26"/>
      <c r="R1" s="23"/>
      <c r="S1" s="23"/>
      <c r="T1" s="26"/>
      <c r="U1" s="26"/>
      <c r="V1" s="26"/>
      <c r="W1" s="26"/>
      <c r="X1" s="26"/>
      <c r="Y1" s="23"/>
      <c r="Z1" s="23"/>
      <c r="AA1" s="26"/>
      <c r="AB1" s="26"/>
      <c r="AC1" s="26"/>
      <c r="AD1" s="26"/>
      <c r="AE1" s="26"/>
      <c r="AF1" s="23"/>
      <c r="AG1" s="23"/>
      <c r="AH1" s="27"/>
      <c r="AI1" s="23"/>
      <c r="AJ1" s="26"/>
      <c r="AK1" s="26"/>
      <c r="AL1" s="23"/>
      <c r="AM1" s="23"/>
      <c r="AN1" s="28"/>
      <c r="AO1" s="28"/>
    </row>
    <row r="2" spans="1:41" ht="15">
      <c r="A2" s="23"/>
      <c r="B2" s="24" t="s">
        <v>296</v>
      </c>
      <c r="C2" s="24"/>
      <c r="D2" s="23"/>
      <c r="E2" s="23"/>
      <c r="F2" s="26"/>
      <c r="G2" s="26"/>
      <c r="H2" s="26"/>
      <c r="I2" s="26"/>
      <c r="J2" s="26"/>
      <c r="K2" s="23"/>
      <c r="L2" s="23"/>
      <c r="M2" s="26"/>
      <c r="N2" s="26"/>
      <c r="O2" s="26"/>
      <c r="P2" s="26"/>
      <c r="Q2" s="26"/>
      <c r="R2" s="23"/>
      <c r="S2" s="23"/>
      <c r="T2" s="26"/>
      <c r="U2" s="26"/>
      <c r="V2" s="26"/>
      <c r="W2" s="26"/>
      <c r="X2" s="26"/>
      <c r="Y2" s="23"/>
      <c r="Z2" s="23"/>
      <c r="AA2" s="26"/>
      <c r="AB2" s="26"/>
      <c r="AC2" s="26"/>
      <c r="AD2" s="26"/>
      <c r="AE2" s="26"/>
      <c r="AF2" s="23"/>
      <c r="AG2" s="23"/>
      <c r="AH2" s="27"/>
      <c r="AI2" s="23"/>
      <c r="AJ2" s="26"/>
      <c r="AK2" s="26"/>
      <c r="AL2" s="23"/>
      <c r="AM2" s="23"/>
      <c r="AN2" s="28"/>
      <c r="AO2" s="28"/>
    </row>
    <row r="3" spans="1:41" ht="15">
      <c r="A3" s="29"/>
      <c r="B3" s="30"/>
      <c r="C3" s="30"/>
      <c r="D3" s="29"/>
      <c r="E3" s="29"/>
      <c r="F3" s="59"/>
      <c r="G3" s="59"/>
      <c r="H3" s="59"/>
      <c r="I3" s="59"/>
      <c r="J3" s="59"/>
      <c r="K3" s="29"/>
      <c r="L3" s="29"/>
      <c r="M3" s="59"/>
      <c r="N3" s="59"/>
      <c r="O3" s="59"/>
      <c r="P3" s="59"/>
      <c r="Q3" s="59"/>
      <c r="R3" s="29"/>
      <c r="S3" s="29"/>
      <c r="T3" s="59"/>
      <c r="U3" s="59"/>
      <c r="V3" s="59"/>
      <c r="W3" s="59"/>
      <c r="X3" s="59"/>
      <c r="Y3" s="29"/>
      <c r="Z3" s="29"/>
      <c r="AA3" s="60"/>
      <c r="AB3" s="60"/>
      <c r="AC3" s="59"/>
      <c r="AD3" s="59"/>
      <c r="AE3" s="60"/>
      <c r="AF3" s="29"/>
      <c r="AG3" s="29"/>
      <c r="AH3" s="61"/>
      <c r="AI3" s="29"/>
      <c r="AJ3" s="59"/>
      <c r="AK3" s="59"/>
      <c r="AL3" s="29"/>
      <c r="AM3" s="29"/>
      <c r="AN3" s="30"/>
      <c r="AO3" s="30"/>
    </row>
    <row r="4" spans="1:41" ht="15">
      <c r="A4" s="26" t="s">
        <v>47</v>
      </c>
      <c r="B4" s="31" t="s">
        <v>92</v>
      </c>
      <c r="C4" s="31" t="s">
        <v>93</v>
      </c>
      <c r="D4" s="26" t="s">
        <v>50</v>
      </c>
      <c r="E4" s="26" t="s">
        <v>94</v>
      </c>
      <c r="F4" s="26" t="s">
        <v>51</v>
      </c>
      <c r="G4" s="26" t="s">
        <v>52</v>
      </c>
      <c r="H4" s="26"/>
      <c r="I4" s="26"/>
      <c r="J4" s="26" t="s">
        <v>95</v>
      </c>
      <c r="K4" s="26" t="s">
        <v>50</v>
      </c>
      <c r="L4" s="26" t="s">
        <v>94</v>
      </c>
      <c r="M4" s="26" t="s">
        <v>51</v>
      </c>
      <c r="N4" s="26" t="s">
        <v>52</v>
      </c>
      <c r="O4" s="26"/>
      <c r="P4" s="26"/>
      <c r="Q4" s="26" t="s">
        <v>95</v>
      </c>
      <c r="R4" s="26" t="s">
        <v>50</v>
      </c>
      <c r="S4" s="26" t="s">
        <v>94</v>
      </c>
      <c r="T4" s="26" t="s">
        <v>51</v>
      </c>
      <c r="U4" s="26" t="s">
        <v>52</v>
      </c>
      <c r="V4" s="26"/>
      <c r="W4" s="26"/>
      <c r="X4" s="26" t="s">
        <v>95</v>
      </c>
      <c r="Y4" s="26" t="s">
        <v>50</v>
      </c>
      <c r="Z4" s="26" t="s">
        <v>94</v>
      </c>
      <c r="AA4" s="26" t="s">
        <v>51</v>
      </c>
      <c r="AB4" s="26" t="s">
        <v>52</v>
      </c>
      <c r="AC4" s="26"/>
      <c r="AD4" s="26"/>
      <c r="AE4" s="26" t="s">
        <v>95</v>
      </c>
      <c r="AF4" s="26" t="s">
        <v>50</v>
      </c>
      <c r="AG4" s="26" t="s">
        <v>94</v>
      </c>
      <c r="AH4" s="26" t="s">
        <v>51</v>
      </c>
      <c r="AI4" s="26" t="s">
        <v>52</v>
      </c>
      <c r="AJ4" s="26"/>
      <c r="AK4" s="26"/>
      <c r="AL4" s="26" t="s">
        <v>95</v>
      </c>
      <c r="AM4" s="32" t="s">
        <v>96</v>
      </c>
      <c r="AN4" s="31" t="s">
        <v>97</v>
      </c>
      <c r="AO4" s="33" t="s">
        <v>47</v>
      </c>
    </row>
    <row r="5" spans="1:41" ht="15">
      <c r="A5" s="26"/>
      <c r="B5" s="31" t="s">
        <v>56</v>
      </c>
      <c r="C5" s="31" t="s">
        <v>57</v>
      </c>
      <c r="D5" s="26" t="s">
        <v>58</v>
      </c>
      <c r="E5" s="26" t="s">
        <v>98</v>
      </c>
      <c r="F5" s="26" t="s">
        <v>59</v>
      </c>
      <c r="G5" s="26"/>
      <c r="H5" s="26"/>
      <c r="I5" s="26"/>
      <c r="J5" s="26" t="s">
        <v>60</v>
      </c>
      <c r="K5" s="26" t="s">
        <v>58</v>
      </c>
      <c r="L5" s="26" t="s">
        <v>98</v>
      </c>
      <c r="M5" s="26" t="s">
        <v>59</v>
      </c>
      <c r="N5" s="26"/>
      <c r="O5" s="26"/>
      <c r="P5" s="26"/>
      <c r="Q5" s="26" t="s">
        <v>60</v>
      </c>
      <c r="R5" s="26" t="s">
        <v>58</v>
      </c>
      <c r="S5" s="26" t="s">
        <v>98</v>
      </c>
      <c r="T5" s="26" t="s">
        <v>59</v>
      </c>
      <c r="U5" s="26"/>
      <c r="V5" s="26"/>
      <c r="W5" s="26"/>
      <c r="X5" s="26" t="s">
        <v>60</v>
      </c>
      <c r="Y5" s="26" t="s">
        <v>58</v>
      </c>
      <c r="Z5" s="26" t="s">
        <v>98</v>
      </c>
      <c r="AA5" s="26" t="s">
        <v>59</v>
      </c>
      <c r="AB5" s="26"/>
      <c r="AC5" s="26"/>
      <c r="AD5" s="26"/>
      <c r="AE5" s="26" t="s">
        <v>60</v>
      </c>
      <c r="AF5" s="26" t="s">
        <v>58</v>
      </c>
      <c r="AG5" s="26" t="s">
        <v>98</v>
      </c>
      <c r="AH5" s="26" t="s">
        <v>59</v>
      </c>
      <c r="AI5" s="26"/>
      <c r="AJ5" s="26"/>
      <c r="AK5" s="26"/>
      <c r="AL5" s="26" t="s">
        <v>60</v>
      </c>
      <c r="AM5" s="32" t="s">
        <v>99</v>
      </c>
      <c r="AN5" s="31" t="s">
        <v>100</v>
      </c>
      <c r="AO5" s="33"/>
    </row>
    <row r="6" spans="1:41" ht="15">
      <c r="A6" s="26"/>
      <c r="B6" s="31"/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32"/>
      <c r="AN6" s="31"/>
      <c r="AO6" s="33"/>
    </row>
    <row r="7" spans="1:41" ht="15">
      <c r="A7" s="34">
        <v>1</v>
      </c>
      <c r="B7" s="35" t="s">
        <v>297</v>
      </c>
      <c r="C7" s="35" t="s">
        <v>298</v>
      </c>
      <c r="D7" s="36">
        <v>3</v>
      </c>
      <c r="E7" s="36">
        <v>13</v>
      </c>
      <c r="F7" s="37">
        <v>695</v>
      </c>
      <c r="G7" s="38">
        <f aca="true" t="shared" si="0" ref="G7:G16">((D7+E7)*100)/F7</f>
        <v>2.302158273381295</v>
      </c>
      <c r="H7" s="39">
        <f aca="true" t="shared" si="1" ref="H7:H16">SUM(D7/F7)*100</f>
        <v>0.4316546762589928</v>
      </c>
      <c r="I7" s="39">
        <f aca="true" t="shared" si="2" ref="I7:I16">SUM(E7/F7)*100</f>
        <v>1.870503597122302</v>
      </c>
      <c r="J7" s="40">
        <f aca="true" t="shared" si="3" ref="J7:J16">ROUND(G7,4)</f>
        <v>2.3022</v>
      </c>
      <c r="K7" s="36">
        <v>188</v>
      </c>
      <c r="L7" s="36">
        <v>7</v>
      </c>
      <c r="M7" s="37">
        <v>2311</v>
      </c>
      <c r="N7" s="38">
        <f aca="true" t="shared" si="4" ref="N7:N16">((K7+L7)*100)/M7</f>
        <v>8.437905668541756</v>
      </c>
      <c r="O7" s="39">
        <f aca="true" t="shared" si="5" ref="O7:O16">SUM(K7/M7)*100</f>
        <v>8.135006490696668</v>
      </c>
      <c r="P7" s="39">
        <f aca="true" t="shared" si="6" ref="P7:P16">SUM(L7/M7)*100</f>
        <v>0.3028991778450887</v>
      </c>
      <c r="Q7" s="40">
        <f aca="true" t="shared" si="7" ref="Q7:Q16">ROUND(N7,4)</f>
        <v>8.4379</v>
      </c>
      <c r="R7" s="36">
        <v>18</v>
      </c>
      <c r="S7" s="36">
        <v>3</v>
      </c>
      <c r="T7" s="37">
        <v>2839</v>
      </c>
      <c r="U7" s="38">
        <f aca="true" t="shared" si="8" ref="U7:U16">((R7+S7)*100)/T7</f>
        <v>0.7396970764353645</v>
      </c>
      <c r="V7" s="39">
        <f aca="true" t="shared" si="9" ref="V7:V16">SUM(R7/T7)*100</f>
        <v>0.6340260655160268</v>
      </c>
      <c r="W7" s="39">
        <f aca="true" t="shared" si="10" ref="W7:W16">SUM(S7/T7)*100</f>
        <v>0.10567101091933778</v>
      </c>
      <c r="X7" s="40">
        <f aca="true" t="shared" si="11" ref="X7:X16">ROUND(U7,4)</f>
        <v>0.7397</v>
      </c>
      <c r="Y7" s="36">
        <v>84</v>
      </c>
      <c r="Z7" s="36">
        <v>58</v>
      </c>
      <c r="AA7" s="37">
        <v>2970</v>
      </c>
      <c r="AB7" s="38">
        <f aca="true" t="shared" si="12" ref="AB7:AB16">((Y7+Z7)*100)/AA7</f>
        <v>4.781144781144781</v>
      </c>
      <c r="AC7" s="39">
        <f aca="true" t="shared" si="13" ref="AC7:AC16">SUM(Y7/AA7)*100</f>
        <v>2.8282828282828283</v>
      </c>
      <c r="AD7" s="39">
        <f aca="true" t="shared" si="14" ref="AD7:AD16">SUM(Z7/AA7)*100</f>
        <v>1.9528619528619526</v>
      </c>
      <c r="AE7" s="40">
        <f aca="true" t="shared" si="15" ref="AE7:AE16">ROUND(AB7,4)</f>
        <v>4.7811</v>
      </c>
      <c r="AF7" s="36">
        <v>4</v>
      </c>
      <c r="AG7" s="36">
        <v>117</v>
      </c>
      <c r="AH7" s="37">
        <v>1090</v>
      </c>
      <c r="AI7" s="38">
        <f aca="true" t="shared" si="16" ref="AI7:AI16">((AF7+AG7)*100)/AH7</f>
        <v>11.100917431192661</v>
      </c>
      <c r="AJ7" s="39">
        <f aca="true" t="shared" si="17" ref="AJ7:AJ16">SUM(AF7/AH7)*100</f>
        <v>0.3669724770642202</v>
      </c>
      <c r="AK7" s="39">
        <f aca="true" t="shared" si="18" ref="AK7:AK16">SUM(AG7/AH7)*100</f>
        <v>10.733944954128441</v>
      </c>
      <c r="AL7" s="40">
        <f aca="true" t="shared" si="19" ref="AL7:AL16">ROUND(AI7,4)</f>
        <v>11.1009</v>
      </c>
      <c r="AM7" s="41">
        <f>COUNT(D7,E7,K7,L7,R7,S7,Y7,Z7,AF7,AG7,#REF!,#REF!)</f>
        <v>10</v>
      </c>
      <c r="AN7" s="42">
        <f aca="true" t="shared" si="20" ref="AN7:AN16">SUM(J7,Q7,X7,AE7,AL7)</f>
        <v>27.3618</v>
      </c>
      <c r="AO7" s="34">
        <v>1</v>
      </c>
    </row>
    <row r="8" spans="1:41" ht="15">
      <c r="A8" s="34">
        <v>2</v>
      </c>
      <c r="B8" s="35" t="s">
        <v>212</v>
      </c>
      <c r="C8" s="35" t="s">
        <v>213</v>
      </c>
      <c r="D8" s="36">
        <v>4</v>
      </c>
      <c r="E8" s="36">
        <v>27</v>
      </c>
      <c r="F8" s="37">
        <v>472</v>
      </c>
      <c r="G8" s="38">
        <f t="shared" si="0"/>
        <v>6.567796610169491</v>
      </c>
      <c r="H8" s="39">
        <f t="shared" si="1"/>
        <v>0.847457627118644</v>
      </c>
      <c r="I8" s="39">
        <f t="shared" si="2"/>
        <v>5.720338983050848</v>
      </c>
      <c r="J8" s="40">
        <f t="shared" si="3"/>
        <v>6.5678</v>
      </c>
      <c r="K8" s="36">
        <v>4</v>
      </c>
      <c r="L8" s="36">
        <v>34</v>
      </c>
      <c r="M8" s="37">
        <v>677</v>
      </c>
      <c r="N8" s="38">
        <f t="shared" si="4"/>
        <v>5.612998522895126</v>
      </c>
      <c r="O8" s="39">
        <f t="shared" si="5"/>
        <v>0.5908419497784343</v>
      </c>
      <c r="P8" s="39">
        <f t="shared" si="6"/>
        <v>5.022156573116692</v>
      </c>
      <c r="Q8" s="40">
        <f t="shared" si="7"/>
        <v>5.613</v>
      </c>
      <c r="R8" s="36">
        <v>9</v>
      </c>
      <c r="S8" s="36">
        <v>15</v>
      </c>
      <c r="T8" s="37">
        <v>267</v>
      </c>
      <c r="U8" s="38">
        <f t="shared" si="8"/>
        <v>8.98876404494382</v>
      </c>
      <c r="V8" s="39">
        <f t="shared" si="9"/>
        <v>3.3707865168539324</v>
      </c>
      <c r="W8" s="39">
        <f t="shared" si="10"/>
        <v>5.617977528089887</v>
      </c>
      <c r="X8" s="40">
        <f t="shared" si="11"/>
        <v>8.9888</v>
      </c>
      <c r="Y8" s="36">
        <v>42</v>
      </c>
      <c r="Z8" s="36">
        <v>2</v>
      </c>
      <c r="AA8" s="37">
        <v>433</v>
      </c>
      <c r="AB8" s="38">
        <f t="shared" si="12"/>
        <v>10.161662817551964</v>
      </c>
      <c r="AC8" s="39">
        <f t="shared" si="13"/>
        <v>9.699769053117784</v>
      </c>
      <c r="AD8" s="39">
        <f t="shared" si="14"/>
        <v>0.4618937644341801</v>
      </c>
      <c r="AE8" s="40">
        <f t="shared" si="15"/>
        <v>10.1617</v>
      </c>
      <c r="AF8" s="36">
        <v>27</v>
      </c>
      <c r="AG8" s="36">
        <v>21</v>
      </c>
      <c r="AH8" s="37">
        <v>462</v>
      </c>
      <c r="AI8" s="38">
        <f t="shared" si="16"/>
        <v>10.38961038961039</v>
      </c>
      <c r="AJ8" s="39">
        <f t="shared" si="17"/>
        <v>5.844155844155844</v>
      </c>
      <c r="AK8" s="39">
        <f t="shared" si="18"/>
        <v>4.545454545454546</v>
      </c>
      <c r="AL8" s="40">
        <f t="shared" si="19"/>
        <v>10.3896</v>
      </c>
      <c r="AM8" s="41">
        <f>COUNT(D8,E8,K8,L8,R8,S8,Y8,Z8,AF8,AG8,#REF!,#REF!)</f>
        <v>10</v>
      </c>
      <c r="AN8" s="42">
        <f t="shared" si="20"/>
        <v>41.7209</v>
      </c>
      <c r="AO8" s="34">
        <v>2</v>
      </c>
    </row>
    <row r="9" spans="1:41" ht="15">
      <c r="A9" s="34">
        <v>3</v>
      </c>
      <c r="B9" s="35" t="s">
        <v>299</v>
      </c>
      <c r="C9" s="35" t="s">
        <v>300</v>
      </c>
      <c r="D9" s="36">
        <v>178</v>
      </c>
      <c r="E9" s="36">
        <v>1</v>
      </c>
      <c r="F9" s="37">
        <v>2530</v>
      </c>
      <c r="G9" s="38">
        <f t="shared" si="0"/>
        <v>7.075098814229249</v>
      </c>
      <c r="H9" s="39">
        <f t="shared" si="1"/>
        <v>7.035573122529644</v>
      </c>
      <c r="I9" s="39">
        <f t="shared" si="2"/>
        <v>0.039525691699604744</v>
      </c>
      <c r="J9" s="40">
        <f t="shared" si="3"/>
        <v>7.0751</v>
      </c>
      <c r="K9" s="36">
        <v>34</v>
      </c>
      <c r="L9" s="36">
        <v>52</v>
      </c>
      <c r="M9" s="37">
        <v>2025</v>
      </c>
      <c r="N9" s="38">
        <f t="shared" si="4"/>
        <v>4.246913580246914</v>
      </c>
      <c r="O9" s="39">
        <f t="shared" si="5"/>
        <v>1.6790123456790123</v>
      </c>
      <c r="P9" s="39">
        <f t="shared" si="6"/>
        <v>2.567901234567901</v>
      </c>
      <c r="Q9" s="40">
        <f t="shared" si="7"/>
        <v>4.2469</v>
      </c>
      <c r="R9" s="36">
        <v>2</v>
      </c>
      <c r="S9" s="36">
        <v>5</v>
      </c>
      <c r="T9" s="37">
        <v>379</v>
      </c>
      <c r="U9" s="38">
        <f t="shared" si="8"/>
        <v>1.8469656992084433</v>
      </c>
      <c r="V9" s="39">
        <f t="shared" si="9"/>
        <v>0.5277044854881267</v>
      </c>
      <c r="W9" s="39">
        <f t="shared" si="10"/>
        <v>1.3192612137203166</v>
      </c>
      <c r="X9" s="40">
        <f t="shared" si="11"/>
        <v>1.847</v>
      </c>
      <c r="Y9" s="36">
        <v>32</v>
      </c>
      <c r="Z9" s="36">
        <v>29</v>
      </c>
      <c r="AA9" s="37">
        <v>281</v>
      </c>
      <c r="AB9" s="38">
        <f t="shared" si="12"/>
        <v>21.708185053380785</v>
      </c>
      <c r="AC9" s="39">
        <f t="shared" si="13"/>
        <v>11.387900355871885</v>
      </c>
      <c r="AD9" s="39">
        <f t="shared" si="14"/>
        <v>10.320284697508896</v>
      </c>
      <c r="AE9" s="40">
        <f t="shared" si="15"/>
        <v>21.7082</v>
      </c>
      <c r="AF9" s="36">
        <v>20</v>
      </c>
      <c r="AG9" s="36">
        <v>9</v>
      </c>
      <c r="AH9" s="37">
        <v>202</v>
      </c>
      <c r="AI9" s="38">
        <f t="shared" si="16"/>
        <v>14.356435643564357</v>
      </c>
      <c r="AJ9" s="39">
        <f t="shared" si="17"/>
        <v>9.900990099009901</v>
      </c>
      <c r="AK9" s="39">
        <f t="shared" si="18"/>
        <v>4.455445544554455</v>
      </c>
      <c r="AL9" s="40">
        <f t="shared" si="19"/>
        <v>14.3564</v>
      </c>
      <c r="AM9" s="41">
        <f>COUNT(D9,E9,K9,L9,R9,S9,Y9,Z9,AF9,AG9,#REF!,#REF!)</f>
        <v>10</v>
      </c>
      <c r="AN9" s="42">
        <f t="shared" si="20"/>
        <v>49.2336</v>
      </c>
      <c r="AO9" s="34">
        <v>3</v>
      </c>
    </row>
    <row r="10" spans="1:41" ht="15">
      <c r="A10" s="34">
        <v>4</v>
      </c>
      <c r="B10" s="35" t="s">
        <v>301</v>
      </c>
      <c r="C10" s="35" t="s">
        <v>302</v>
      </c>
      <c r="D10" s="36">
        <v>3</v>
      </c>
      <c r="E10" s="36">
        <v>22</v>
      </c>
      <c r="F10" s="37">
        <v>304</v>
      </c>
      <c r="G10" s="38">
        <f t="shared" si="0"/>
        <v>8.223684210526315</v>
      </c>
      <c r="H10" s="39">
        <f t="shared" si="1"/>
        <v>0.9868421052631579</v>
      </c>
      <c r="I10" s="39">
        <f t="shared" si="2"/>
        <v>7.236842105263158</v>
      </c>
      <c r="J10" s="40">
        <f t="shared" si="3"/>
        <v>8.2237</v>
      </c>
      <c r="K10" s="36">
        <v>26</v>
      </c>
      <c r="L10" s="36">
        <v>21</v>
      </c>
      <c r="M10" s="37">
        <v>224</v>
      </c>
      <c r="N10" s="38">
        <f t="shared" si="4"/>
        <v>20.982142857142858</v>
      </c>
      <c r="O10" s="39">
        <f t="shared" si="5"/>
        <v>11.607142857142858</v>
      </c>
      <c r="P10" s="39">
        <f t="shared" si="6"/>
        <v>9.375</v>
      </c>
      <c r="Q10" s="40">
        <f t="shared" si="7"/>
        <v>20.9821</v>
      </c>
      <c r="R10" s="36">
        <v>3</v>
      </c>
      <c r="S10" s="36">
        <v>4</v>
      </c>
      <c r="T10" s="37">
        <v>429</v>
      </c>
      <c r="U10" s="38">
        <f t="shared" si="8"/>
        <v>1.6317016317016317</v>
      </c>
      <c r="V10" s="39">
        <f t="shared" si="9"/>
        <v>0.6993006993006993</v>
      </c>
      <c r="W10" s="39">
        <f t="shared" si="10"/>
        <v>0.9324009324009324</v>
      </c>
      <c r="X10" s="40">
        <f t="shared" si="11"/>
        <v>1.6317</v>
      </c>
      <c r="Y10" s="36">
        <v>45</v>
      </c>
      <c r="Z10" s="36">
        <v>3</v>
      </c>
      <c r="AA10" s="37">
        <v>344</v>
      </c>
      <c r="AB10" s="38">
        <f t="shared" si="12"/>
        <v>13.953488372093023</v>
      </c>
      <c r="AC10" s="39">
        <f t="shared" si="13"/>
        <v>13.08139534883721</v>
      </c>
      <c r="AD10" s="39">
        <f t="shared" si="14"/>
        <v>0.872093023255814</v>
      </c>
      <c r="AE10" s="40">
        <f t="shared" si="15"/>
        <v>13.9535</v>
      </c>
      <c r="AF10" s="36">
        <v>9</v>
      </c>
      <c r="AG10" s="36">
        <v>3</v>
      </c>
      <c r="AH10" s="37">
        <v>209</v>
      </c>
      <c r="AI10" s="38">
        <f t="shared" si="16"/>
        <v>5.741626794258373</v>
      </c>
      <c r="AJ10" s="39">
        <f t="shared" si="17"/>
        <v>4.30622009569378</v>
      </c>
      <c r="AK10" s="39">
        <f t="shared" si="18"/>
        <v>1.4354066985645932</v>
      </c>
      <c r="AL10" s="40">
        <f t="shared" si="19"/>
        <v>5.7416</v>
      </c>
      <c r="AM10" s="41">
        <f>COUNT(D10,E10,K10,L10,R10,S10,Y10,Z10,AF10,AG10,#REF!,#REF!)</f>
        <v>10</v>
      </c>
      <c r="AN10" s="42">
        <f t="shared" si="20"/>
        <v>50.532599999999995</v>
      </c>
      <c r="AO10" s="34">
        <v>4</v>
      </c>
    </row>
    <row r="11" spans="1:41" ht="15">
      <c r="A11" s="34">
        <v>5</v>
      </c>
      <c r="B11" s="35" t="s">
        <v>303</v>
      </c>
      <c r="C11" s="35" t="s">
        <v>304</v>
      </c>
      <c r="D11" s="36">
        <v>15</v>
      </c>
      <c r="E11" s="36">
        <v>13</v>
      </c>
      <c r="F11" s="37">
        <v>378</v>
      </c>
      <c r="G11" s="38">
        <f t="shared" si="0"/>
        <v>7.407407407407407</v>
      </c>
      <c r="H11" s="39">
        <f t="shared" si="1"/>
        <v>3.968253968253968</v>
      </c>
      <c r="I11" s="39">
        <f t="shared" si="2"/>
        <v>3.439153439153439</v>
      </c>
      <c r="J11" s="40">
        <f t="shared" si="3"/>
        <v>7.4074</v>
      </c>
      <c r="K11" s="36">
        <v>5</v>
      </c>
      <c r="L11" s="36">
        <v>3</v>
      </c>
      <c r="M11" s="37">
        <v>425</v>
      </c>
      <c r="N11" s="38">
        <f t="shared" si="4"/>
        <v>1.8823529411764706</v>
      </c>
      <c r="O11" s="39">
        <f t="shared" si="5"/>
        <v>1.1764705882352942</v>
      </c>
      <c r="P11" s="39">
        <f t="shared" si="6"/>
        <v>0.7058823529411765</v>
      </c>
      <c r="Q11" s="40">
        <f t="shared" si="7"/>
        <v>1.8824</v>
      </c>
      <c r="R11" s="36">
        <v>88</v>
      </c>
      <c r="S11" s="36">
        <v>4</v>
      </c>
      <c r="T11" s="37">
        <v>612</v>
      </c>
      <c r="U11" s="38">
        <f t="shared" si="8"/>
        <v>15.032679738562091</v>
      </c>
      <c r="V11" s="39">
        <f t="shared" si="9"/>
        <v>14.37908496732026</v>
      </c>
      <c r="W11" s="39">
        <f t="shared" si="10"/>
        <v>0.6535947712418301</v>
      </c>
      <c r="X11" s="40">
        <f t="shared" si="11"/>
        <v>15.0327</v>
      </c>
      <c r="Y11" s="36">
        <v>32</v>
      </c>
      <c r="Z11" s="36">
        <v>47</v>
      </c>
      <c r="AA11" s="37">
        <v>500</v>
      </c>
      <c r="AB11" s="38">
        <f t="shared" si="12"/>
        <v>15.8</v>
      </c>
      <c r="AC11" s="39">
        <f t="shared" si="13"/>
        <v>6.4</v>
      </c>
      <c r="AD11" s="39">
        <f t="shared" si="14"/>
        <v>9.4</v>
      </c>
      <c r="AE11" s="40">
        <f t="shared" si="15"/>
        <v>15.8</v>
      </c>
      <c r="AF11" s="36">
        <v>25</v>
      </c>
      <c r="AG11" s="36">
        <v>6</v>
      </c>
      <c r="AH11" s="37">
        <v>235</v>
      </c>
      <c r="AI11" s="38">
        <f t="shared" si="16"/>
        <v>13.191489361702128</v>
      </c>
      <c r="AJ11" s="39">
        <f t="shared" si="17"/>
        <v>10.638297872340425</v>
      </c>
      <c r="AK11" s="39">
        <f t="shared" si="18"/>
        <v>2.553191489361702</v>
      </c>
      <c r="AL11" s="40">
        <f t="shared" si="19"/>
        <v>13.1915</v>
      </c>
      <c r="AM11" s="41">
        <f>COUNT(D11,E11,K11,L11,R11,S11,Y11,Z11,AF11,AG11,#REF!,#REF!)</f>
        <v>10</v>
      </c>
      <c r="AN11" s="42">
        <f t="shared" si="20"/>
        <v>53.314</v>
      </c>
      <c r="AO11" s="34">
        <v>5</v>
      </c>
    </row>
    <row r="12" spans="1:41" ht="15">
      <c r="A12" s="34">
        <v>6</v>
      </c>
      <c r="B12" s="35" t="s">
        <v>305</v>
      </c>
      <c r="C12" s="35" t="s">
        <v>306</v>
      </c>
      <c r="D12" s="36">
        <v>10</v>
      </c>
      <c r="E12" s="36">
        <v>25</v>
      </c>
      <c r="F12" s="37">
        <v>264</v>
      </c>
      <c r="G12" s="38">
        <f t="shared" si="0"/>
        <v>13.257575757575758</v>
      </c>
      <c r="H12" s="39">
        <f t="shared" si="1"/>
        <v>3.787878787878788</v>
      </c>
      <c r="I12" s="39">
        <f t="shared" si="2"/>
        <v>9.469696969696969</v>
      </c>
      <c r="J12" s="40">
        <f t="shared" si="3"/>
        <v>13.2576</v>
      </c>
      <c r="K12" s="36">
        <v>14</v>
      </c>
      <c r="L12" s="36">
        <v>30</v>
      </c>
      <c r="M12" s="37">
        <v>374</v>
      </c>
      <c r="N12" s="38">
        <f t="shared" si="4"/>
        <v>11.764705882352942</v>
      </c>
      <c r="O12" s="39">
        <f t="shared" si="5"/>
        <v>3.7433155080213902</v>
      </c>
      <c r="P12" s="39">
        <f t="shared" si="6"/>
        <v>8.02139037433155</v>
      </c>
      <c r="Q12" s="40">
        <f t="shared" si="7"/>
        <v>11.7647</v>
      </c>
      <c r="R12" s="36">
        <v>36</v>
      </c>
      <c r="S12" s="36">
        <v>61</v>
      </c>
      <c r="T12" s="37">
        <v>671</v>
      </c>
      <c r="U12" s="38">
        <f t="shared" si="8"/>
        <v>14.456035767511178</v>
      </c>
      <c r="V12" s="39">
        <f t="shared" si="9"/>
        <v>5.365126676602086</v>
      </c>
      <c r="W12" s="39">
        <f t="shared" si="10"/>
        <v>9.090909090909092</v>
      </c>
      <c r="X12" s="40">
        <f t="shared" si="11"/>
        <v>14.456</v>
      </c>
      <c r="Y12" s="36">
        <v>43</v>
      </c>
      <c r="Z12" s="36">
        <v>46</v>
      </c>
      <c r="AA12" s="37">
        <v>612</v>
      </c>
      <c r="AB12" s="38">
        <f t="shared" si="12"/>
        <v>14.542483660130719</v>
      </c>
      <c r="AC12" s="39">
        <f t="shared" si="13"/>
        <v>7.026143790849673</v>
      </c>
      <c r="AD12" s="39">
        <f t="shared" si="14"/>
        <v>7.516339869281046</v>
      </c>
      <c r="AE12" s="40">
        <f t="shared" si="15"/>
        <v>14.5425</v>
      </c>
      <c r="AF12" s="36">
        <v>11</v>
      </c>
      <c r="AG12" s="36">
        <v>8</v>
      </c>
      <c r="AH12" s="37">
        <v>266</v>
      </c>
      <c r="AI12" s="38">
        <f t="shared" si="16"/>
        <v>7.142857142857143</v>
      </c>
      <c r="AJ12" s="39">
        <f t="shared" si="17"/>
        <v>4.135338345864661</v>
      </c>
      <c r="AK12" s="39">
        <f t="shared" si="18"/>
        <v>3.007518796992481</v>
      </c>
      <c r="AL12" s="40">
        <f t="shared" si="19"/>
        <v>7.1429</v>
      </c>
      <c r="AM12" s="41">
        <f>COUNT(D12,E12,K12,L12,R12,S12,Y12,Z12,AF12,AG12,#REF!,#REF!)</f>
        <v>10</v>
      </c>
      <c r="AN12" s="42">
        <f t="shared" si="20"/>
        <v>61.163700000000006</v>
      </c>
      <c r="AO12" s="34">
        <v>6</v>
      </c>
    </row>
    <row r="13" spans="1:41" ht="15">
      <c r="A13" s="34">
        <v>7</v>
      </c>
      <c r="B13" s="35" t="s">
        <v>67</v>
      </c>
      <c r="C13" s="35" t="s">
        <v>68</v>
      </c>
      <c r="D13" s="36">
        <v>23</v>
      </c>
      <c r="E13" s="36">
        <v>329</v>
      </c>
      <c r="F13" s="37">
        <v>1665</v>
      </c>
      <c r="G13" s="45">
        <f t="shared" si="0"/>
        <v>21.14114114114114</v>
      </c>
      <c r="H13" s="39">
        <f t="shared" si="1"/>
        <v>1.3813813813813813</v>
      </c>
      <c r="I13" s="39">
        <f t="shared" si="2"/>
        <v>19.75975975975976</v>
      </c>
      <c r="J13" s="40">
        <f t="shared" si="3"/>
        <v>21.1411</v>
      </c>
      <c r="K13" s="36">
        <v>267</v>
      </c>
      <c r="L13" s="36">
        <v>10</v>
      </c>
      <c r="M13" s="37">
        <v>1614</v>
      </c>
      <c r="N13" s="45">
        <f t="shared" si="4"/>
        <v>17.162329615861214</v>
      </c>
      <c r="O13" s="39">
        <f t="shared" si="5"/>
        <v>16.54275092936803</v>
      </c>
      <c r="P13" s="39">
        <f t="shared" si="6"/>
        <v>0.6195786864931847</v>
      </c>
      <c r="Q13" s="40">
        <f t="shared" si="7"/>
        <v>17.1623</v>
      </c>
      <c r="R13" s="36">
        <v>24</v>
      </c>
      <c r="S13" s="36">
        <v>46</v>
      </c>
      <c r="T13" s="37">
        <v>819</v>
      </c>
      <c r="U13" s="45">
        <f t="shared" si="8"/>
        <v>8.547008547008547</v>
      </c>
      <c r="V13" s="39">
        <f t="shared" si="9"/>
        <v>2.93040293040293</v>
      </c>
      <c r="W13" s="39">
        <f t="shared" si="10"/>
        <v>5.616605616605617</v>
      </c>
      <c r="X13" s="40">
        <f t="shared" si="11"/>
        <v>8.547</v>
      </c>
      <c r="Y13" s="36">
        <v>13</v>
      </c>
      <c r="Z13" s="36">
        <v>27</v>
      </c>
      <c r="AA13" s="37">
        <v>533</v>
      </c>
      <c r="AB13" s="45">
        <f t="shared" si="12"/>
        <v>7.5046904315197</v>
      </c>
      <c r="AC13" s="39">
        <f t="shared" si="13"/>
        <v>2.4390243902439024</v>
      </c>
      <c r="AD13" s="39">
        <f t="shared" si="14"/>
        <v>5.065666041275797</v>
      </c>
      <c r="AE13" s="40">
        <f t="shared" si="15"/>
        <v>7.5047</v>
      </c>
      <c r="AF13" s="36">
        <v>80</v>
      </c>
      <c r="AG13" s="36">
        <v>101</v>
      </c>
      <c r="AH13" s="37">
        <v>2184</v>
      </c>
      <c r="AI13" s="45">
        <f t="shared" si="16"/>
        <v>8.287545787545788</v>
      </c>
      <c r="AJ13" s="39">
        <f t="shared" si="17"/>
        <v>3.6630036630036633</v>
      </c>
      <c r="AK13" s="39">
        <f t="shared" si="18"/>
        <v>4.624542124542125</v>
      </c>
      <c r="AL13" s="40">
        <f t="shared" si="19"/>
        <v>8.2875</v>
      </c>
      <c r="AM13" s="41">
        <f>COUNT(D13,E13,K13,L13,R13,S13,Y13,Z13,AF13,AG13,#REF!,#REF!)</f>
        <v>10</v>
      </c>
      <c r="AN13" s="42">
        <f t="shared" si="20"/>
        <v>62.642599999999995</v>
      </c>
      <c r="AO13" s="34">
        <v>7</v>
      </c>
    </row>
    <row r="14" spans="1:41" ht="15">
      <c r="A14" s="34">
        <v>8</v>
      </c>
      <c r="B14" s="35" t="s">
        <v>307</v>
      </c>
      <c r="C14" s="35" t="s">
        <v>289</v>
      </c>
      <c r="D14" s="36">
        <v>92</v>
      </c>
      <c r="E14" s="36">
        <v>38</v>
      </c>
      <c r="F14" s="37">
        <v>620</v>
      </c>
      <c r="G14" s="38">
        <f t="shared" si="0"/>
        <v>20.967741935483872</v>
      </c>
      <c r="H14" s="39">
        <f t="shared" si="1"/>
        <v>14.838709677419354</v>
      </c>
      <c r="I14" s="39">
        <f t="shared" si="2"/>
        <v>6.129032258064516</v>
      </c>
      <c r="J14" s="40">
        <f t="shared" si="3"/>
        <v>20.9677</v>
      </c>
      <c r="K14" s="36">
        <v>31</v>
      </c>
      <c r="L14" s="36">
        <v>8</v>
      </c>
      <c r="M14" s="37">
        <v>439</v>
      </c>
      <c r="N14" s="38">
        <f t="shared" si="4"/>
        <v>8.883826879271071</v>
      </c>
      <c r="O14" s="39">
        <f t="shared" si="5"/>
        <v>7.061503416856492</v>
      </c>
      <c r="P14" s="39">
        <f t="shared" si="6"/>
        <v>1.8223234624145785</v>
      </c>
      <c r="Q14" s="40">
        <f t="shared" si="7"/>
        <v>8.8838</v>
      </c>
      <c r="R14" s="36">
        <v>29</v>
      </c>
      <c r="S14" s="36">
        <v>71</v>
      </c>
      <c r="T14" s="37">
        <v>535</v>
      </c>
      <c r="U14" s="38">
        <f t="shared" si="8"/>
        <v>18.69158878504673</v>
      </c>
      <c r="V14" s="39">
        <f t="shared" si="9"/>
        <v>5.420560747663552</v>
      </c>
      <c r="W14" s="39">
        <f t="shared" si="10"/>
        <v>13.271028037383179</v>
      </c>
      <c r="X14" s="40">
        <f t="shared" si="11"/>
        <v>18.6916</v>
      </c>
      <c r="Y14" s="36">
        <v>30</v>
      </c>
      <c r="Z14" s="36">
        <v>20</v>
      </c>
      <c r="AA14" s="37">
        <v>686</v>
      </c>
      <c r="AB14" s="38">
        <f t="shared" si="12"/>
        <v>7.288629737609329</v>
      </c>
      <c r="AC14" s="39">
        <f t="shared" si="13"/>
        <v>4.373177842565598</v>
      </c>
      <c r="AD14" s="39">
        <f t="shared" si="14"/>
        <v>2.9154518950437316</v>
      </c>
      <c r="AE14" s="40">
        <f t="shared" si="15"/>
        <v>7.2886</v>
      </c>
      <c r="AF14" s="36">
        <v>5</v>
      </c>
      <c r="AG14" s="36">
        <v>15</v>
      </c>
      <c r="AH14" s="37">
        <v>202</v>
      </c>
      <c r="AI14" s="38">
        <f t="shared" si="16"/>
        <v>9.900990099009901</v>
      </c>
      <c r="AJ14" s="39">
        <f t="shared" si="17"/>
        <v>2.4752475247524752</v>
      </c>
      <c r="AK14" s="39">
        <f t="shared" si="18"/>
        <v>7.425742574257425</v>
      </c>
      <c r="AL14" s="40">
        <f t="shared" si="19"/>
        <v>9.901</v>
      </c>
      <c r="AM14" s="41">
        <f>COUNT(D14,E14,K14,L14,R14,S14,Y14,Z14,AF14,AG14,#REF!,#REF!)</f>
        <v>10</v>
      </c>
      <c r="AN14" s="42">
        <f t="shared" si="20"/>
        <v>65.73270000000001</v>
      </c>
      <c r="AO14" s="34">
        <v>8</v>
      </c>
    </row>
    <row r="15" spans="1:41" ht="15">
      <c r="A15" s="34">
        <v>9</v>
      </c>
      <c r="B15" s="35" t="s">
        <v>308</v>
      </c>
      <c r="C15" s="35" t="s">
        <v>309</v>
      </c>
      <c r="D15" s="36">
        <v>35</v>
      </c>
      <c r="E15" s="36">
        <v>95</v>
      </c>
      <c r="F15" s="37">
        <v>712</v>
      </c>
      <c r="G15" s="38">
        <f t="shared" si="0"/>
        <v>18.258426966292134</v>
      </c>
      <c r="H15" s="39">
        <f t="shared" si="1"/>
        <v>4.915730337078652</v>
      </c>
      <c r="I15" s="39">
        <f t="shared" si="2"/>
        <v>13.342696629213483</v>
      </c>
      <c r="J15" s="40">
        <f t="shared" si="3"/>
        <v>18.2584</v>
      </c>
      <c r="K15" s="36">
        <v>4</v>
      </c>
      <c r="L15" s="36">
        <v>101</v>
      </c>
      <c r="M15" s="37">
        <v>598</v>
      </c>
      <c r="N15" s="38">
        <f t="shared" si="4"/>
        <v>17.558528428093645</v>
      </c>
      <c r="O15" s="39">
        <f t="shared" si="5"/>
        <v>0.6688963210702341</v>
      </c>
      <c r="P15" s="39">
        <f t="shared" si="6"/>
        <v>16.88963210702341</v>
      </c>
      <c r="Q15" s="40">
        <f t="shared" si="7"/>
        <v>17.5585</v>
      </c>
      <c r="R15" s="36">
        <v>19</v>
      </c>
      <c r="S15" s="36">
        <v>34</v>
      </c>
      <c r="T15" s="37">
        <v>748</v>
      </c>
      <c r="U15" s="38">
        <f t="shared" si="8"/>
        <v>7.0855614973262036</v>
      </c>
      <c r="V15" s="39">
        <f t="shared" si="9"/>
        <v>2.5401069518716577</v>
      </c>
      <c r="W15" s="39">
        <f t="shared" si="10"/>
        <v>4.545454545454546</v>
      </c>
      <c r="X15" s="40">
        <f t="shared" si="11"/>
        <v>7.0856</v>
      </c>
      <c r="Y15" s="36">
        <v>81</v>
      </c>
      <c r="Z15" s="36">
        <v>45</v>
      </c>
      <c r="AA15" s="37">
        <v>664</v>
      </c>
      <c r="AB15" s="38">
        <f t="shared" si="12"/>
        <v>18.97590361445783</v>
      </c>
      <c r="AC15" s="39">
        <f t="shared" si="13"/>
        <v>12.198795180722891</v>
      </c>
      <c r="AD15" s="39">
        <f t="shared" si="14"/>
        <v>6.77710843373494</v>
      </c>
      <c r="AE15" s="40">
        <f t="shared" si="15"/>
        <v>18.9759</v>
      </c>
      <c r="AF15" s="36">
        <v>11</v>
      </c>
      <c r="AG15" s="36">
        <v>20</v>
      </c>
      <c r="AH15" s="37">
        <v>398</v>
      </c>
      <c r="AI15" s="38">
        <f t="shared" si="16"/>
        <v>7.788944723618091</v>
      </c>
      <c r="AJ15" s="39">
        <f t="shared" si="17"/>
        <v>2.763819095477387</v>
      </c>
      <c r="AK15" s="39">
        <f t="shared" si="18"/>
        <v>5.025125628140704</v>
      </c>
      <c r="AL15" s="40">
        <f t="shared" si="19"/>
        <v>7.7889</v>
      </c>
      <c r="AM15" s="41">
        <f>COUNT(D15,E15,K15,L15,R15,S15,Y15,Z15,AF15,AG15,#REF!,#REF!)</f>
        <v>10</v>
      </c>
      <c r="AN15" s="42">
        <f t="shared" si="20"/>
        <v>69.6673</v>
      </c>
      <c r="AO15" s="34">
        <v>9</v>
      </c>
    </row>
    <row r="16" spans="1:41" ht="15">
      <c r="A16" s="34">
        <v>10</v>
      </c>
      <c r="B16" s="35" t="s">
        <v>283</v>
      </c>
      <c r="C16" s="35" t="s">
        <v>192</v>
      </c>
      <c r="D16" s="36">
        <v>4</v>
      </c>
      <c r="E16" s="36">
        <v>9</v>
      </c>
      <c r="F16" s="37">
        <v>358</v>
      </c>
      <c r="G16" s="38">
        <f t="shared" si="0"/>
        <v>3.631284916201117</v>
      </c>
      <c r="H16" s="39">
        <f t="shared" si="1"/>
        <v>1.1173184357541899</v>
      </c>
      <c r="I16" s="39">
        <f t="shared" si="2"/>
        <v>2.5139664804469275</v>
      </c>
      <c r="J16" s="40">
        <f t="shared" si="3"/>
        <v>3.6313</v>
      </c>
      <c r="K16" s="36">
        <v>74</v>
      </c>
      <c r="L16" s="36">
        <v>44</v>
      </c>
      <c r="M16" s="37">
        <v>633</v>
      </c>
      <c r="N16" s="38">
        <f t="shared" si="4"/>
        <v>18.64139020537125</v>
      </c>
      <c r="O16" s="39">
        <f t="shared" si="5"/>
        <v>11.690363349131122</v>
      </c>
      <c r="P16" s="39">
        <f t="shared" si="6"/>
        <v>6.9510268562401265</v>
      </c>
      <c r="Q16" s="40">
        <f t="shared" si="7"/>
        <v>18.6414</v>
      </c>
      <c r="R16" s="36">
        <v>15</v>
      </c>
      <c r="S16" s="36">
        <v>20</v>
      </c>
      <c r="T16" s="37">
        <v>664</v>
      </c>
      <c r="U16" s="38">
        <f t="shared" si="8"/>
        <v>5.271084337349397</v>
      </c>
      <c r="V16" s="39">
        <f t="shared" si="9"/>
        <v>2.2590361445783134</v>
      </c>
      <c r="W16" s="39">
        <f t="shared" si="10"/>
        <v>3.0120481927710845</v>
      </c>
      <c r="X16" s="40">
        <f t="shared" si="11"/>
        <v>5.2711</v>
      </c>
      <c r="Y16" s="36">
        <v>37</v>
      </c>
      <c r="Z16" s="36">
        <v>1</v>
      </c>
      <c r="AA16" s="37">
        <v>253</v>
      </c>
      <c r="AB16" s="38">
        <f t="shared" si="12"/>
        <v>15.019762845849803</v>
      </c>
      <c r="AC16" s="39">
        <f t="shared" si="13"/>
        <v>14.624505928853754</v>
      </c>
      <c r="AD16" s="39">
        <f t="shared" si="14"/>
        <v>0.3952569169960474</v>
      </c>
      <c r="AE16" s="40">
        <f t="shared" si="15"/>
        <v>15.0198</v>
      </c>
      <c r="AF16" s="36">
        <v>54</v>
      </c>
      <c r="AG16" s="36">
        <v>45</v>
      </c>
      <c r="AH16" s="37">
        <v>357</v>
      </c>
      <c r="AI16" s="38">
        <f t="shared" si="16"/>
        <v>27.73109243697479</v>
      </c>
      <c r="AJ16" s="39">
        <f t="shared" si="17"/>
        <v>15.126050420168067</v>
      </c>
      <c r="AK16" s="39">
        <f t="shared" si="18"/>
        <v>12.605042016806722</v>
      </c>
      <c r="AL16" s="40">
        <f t="shared" si="19"/>
        <v>27.7311</v>
      </c>
      <c r="AM16" s="41">
        <f>COUNT(D16,E16,K16,L16,R16,S16,Y16,Z16,AF16,AG16,#REF!,#REF!)</f>
        <v>10</v>
      </c>
      <c r="AN16" s="42">
        <f t="shared" si="20"/>
        <v>70.2947</v>
      </c>
      <c r="AO16" s="34">
        <v>10</v>
      </c>
    </row>
    <row r="28" ht="15">
      <c r="B28" t="s">
        <v>21</v>
      </c>
    </row>
  </sheetData>
  <sheetProtection/>
  <conditionalFormatting sqref="F7:F16 M7:M16 T7:T16 AA7:AA16 AH7:AH16">
    <cfRule type="cellIs" priority="5" dxfId="84" operator="lessThan" stopIfTrue="1">
      <formula>200</formula>
    </cfRule>
  </conditionalFormatting>
  <conditionalFormatting sqref="H7:I16 O7:P16 V7:W16 AC7:AD16 AJ7:AK16">
    <cfRule type="cellIs" priority="1" dxfId="84" operator="greaterThan" stopIfTrue="1">
      <formula>20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8515625" style="0" customWidth="1"/>
    <col min="2" max="2" width="22.28125" style="0" customWidth="1"/>
    <col min="3" max="3" width="14.8515625" style="0" customWidth="1"/>
    <col min="4" max="6" width="7.28125" style="0" customWidth="1"/>
    <col min="7" max="9" width="7.28125" style="0" hidden="1" customWidth="1"/>
    <col min="10" max="13" width="7.28125" style="0" customWidth="1"/>
    <col min="14" max="16" width="7.28125" style="0" hidden="1" customWidth="1"/>
    <col min="17" max="20" width="7.28125" style="0" customWidth="1"/>
    <col min="21" max="23" width="7.28125" style="0" hidden="1" customWidth="1"/>
    <col min="24" max="27" width="7.28125" style="0" customWidth="1"/>
    <col min="28" max="30" width="7.28125" style="0" hidden="1" customWidth="1"/>
    <col min="31" max="34" width="7.28125" style="0" customWidth="1"/>
    <col min="35" max="37" width="7.28125" style="0" hidden="1" customWidth="1"/>
    <col min="38" max="41" width="7.28125" style="0" customWidth="1"/>
    <col min="42" max="44" width="7.28125" style="0" hidden="1" customWidth="1"/>
    <col min="45" max="45" width="7.28125" style="0" customWidth="1"/>
    <col min="46" max="46" width="6.140625" style="0" customWidth="1"/>
    <col min="47" max="47" width="9.140625" style="0" customWidth="1"/>
    <col min="48" max="48" width="4.00390625" style="0" customWidth="1"/>
    <col min="49" max="49" width="9.140625" style="0" customWidth="1"/>
  </cols>
  <sheetData>
    <row r="1" spans="1:47" ht="15">
      <c r="A1" s="23"/>
      <c r="B1" s="24" t="s">
        <v>33</v>
      </c>
      <c r="C1" s="50"/>
      <c r="D1" s="23"/>
      <c r="E1" s="23"/>
      <c r="F1" s="26"/>
      <c r="G1" s="26"/>
      <c r="H1" s="26"/>
      <c r="I1" s="26"/>
      <c r="J1" s="26"/>
      <c r="K1" s="23"/>
      <c r="L1" s="23"/>
      <c r="M1" s="26"/>
      <c r="N1" s="26"/>
      <c r="O1" s="26"/>
      <c r="P1" s="26"/>
      <c r="Q1" s="26"/>
      <c r="R1" s="23"/>
      <c r="S1" s="23"/>
      <c r="T1" s="26"/>
      <c r="U1" s="26"/>
      <c r="V1" s="26"/>
      <c r="W1" s="26"/>
      <c r="X1" s="26"/>
      <c r="Y1" s="23"/>
      <c r="Z1" s="23"/>
      <c r="AA1" s="26"/>
      <c r="AB1" s="26"/>
      <c r="AC1" s="26"/>
      <c r="AD1" s="26"/>
      <c r="AE1" s="26"/>
      <c r="AF1" s="23"/>
      <c r="AG1" s="23"/>
      <c r="AH1" s="27"/>
      <c r="AI1" s="23"/>
      <c r="AJ1" s="26"/>
      <c r="AK1" s="26"/>
      <c r="AL1" s="23"/>
      <c r="AM1" s="23"/>
      <c r="AN1" s="23"/>
      <c r="AO1" s="27"/>
      <c r="AP1" s="23"/>
      <c r="AQ1" s="26"/>
      <c r="AR1" s="26"/>
      <c r="AS1" s="23"/>
      <c r="AT1" s="23"/>
      <c r="AU1" s="28"/>
    </row>
    <row r="2" spans="1:47" ht="15">
      <c r="A2" s="23"/>
      <c r="B2" s="24" t="s">
        <v>43</v>
      </c>
      <c r="C2" s="24"/>
      <c r="D2" s="23"/>
      <c r="E2" s="23"/>
      <c r="F2" s="26"/>
      <c r="G2" s="26"/>
      <c r="H2" s="26"/>
      <c r="I2" s="26"/>
      <c r="J2" s="26"/>
      <c r="K2" s="23"/>
      <c r="L2" s="23"/>
      <c r="M2" s="26"/>
      <c r="N2" s="26"/>
      <c r="O2" s="26"/>
      <c r="P2" s="26"/>
      <c r="Q2" s="26"/>
      <c r="R2" s="23"/>
      <c r="S2" s="23"/>
      <c r="T2" s="26"/>
      <c r="U2" s="26"/>
      <c r="V2" s="26"/>
      <c r="W2" s="26"/>
      <c r="X2" s="26"/>
      <c r="Y2" s="23"/>
      <c r="Z2" s="23"/>
      <c r="AA2" s="26"/>
      <c r="AB2" s="26"/>
      <c r="AC2" s="26"/>
      <c r="AD2" s="26"/>
      <c r="AE2" s="26"/>
      <c r="AF2" s="23"/>
      <c r="AG2" s="23"/>
      <c r="AH2" s="27"/>
      <c r="AI2" s="23"/>
      <c r="AJ2" s="26"/>
      <c r="AK2" s="26"/>
      <c r="AL2" s="23"/>
      <c r="AM2" s="23"/>
      <c r="AN2" s="23"/>
      <c r="AO2" s="27"/>
      <c r="AP2" s="23"/>
      <c r="AQ2" s="26"/>
      <c r="AR2" s="26"/>
      <c r="AS2" s="23"/>
      <c r="AT2" s="23"/>
      <c r="AU2" s="28"/>
    </row>
    <row r="3" spans="1:47" ht="15">
      <c r="A3" s="29"/>
      <c r="B3" s="30"/>
      <c r="C3" s="30"/>
      <c r="D3" s="29"/>
      <c r="E3" s="29"/>
      <c r="F3" s="59"/>
      <c r="G3" s="59"/>
      <c r="H3" s="59"/>
      <c r="I3" s="59"/>
      <c r="J3" s="59"/>
      <c r="K3" s="29"/>
      <c r="L3" s="29"/>
      <c r="M3" s="59"/>
      <c r="N3" s="59"/>
      <c r="O3" s="59"/>
      <c r="P3" s="59"/>
      <c r="Q3" s="59"/>
      <c r="R3" s="29"/>
      <c r="S3" s="29"/>
      <c r="T3" s="59"/>
      <c r="U3" s="59"/>
      <c r="V3" s="59"/>
      <c r="W3" s="59"/>
      <c r="X3" s="59"/>
      <c r="Y3" s="29"/>
      <c r="Z3" s="29"/>
      <c r="AA3" s="60"/>
      <c r="AB3" s="60"/>
      <c r="AC3" s="59"/>
      <c r="AD3" s="59"/>
      <c r="AE3" s="60"/>
      <c r="AF3" s="29"/>
      <c r="AG3" s="29"/>
      <c r="AH3" s="61"/>
      <c r="AI3" s="29"/>
      <c r="AJ3" s="59"/>
      <c r="AK3" s="59"/>
      <c r="AL3" s="29"/>
      <c r="AM3" s="29"/>
      <c r="AN3" s="29"/>
      <c r="AO3" s="61"/>
      <c r="AP3" s="29"/>
      <c r="AQ3" s="59"/>
      <c r="AR3" s="59"/>
      <c r="AS3" s="29"/>
      <c r="AT3" s="29"/>
      <c r="AU3" s="30"/>
    </row>
    <row r="4" spans="1:48" ht="15">
      <c r="A4" s="26" t="s">
        <v>47</v>
      </c>
      <c r="B4" s="31" t="s">
        <v>92</v>
      </c>
      <c r="C4" s="31" t="s">
        <v>93</v>
      </c>
      <c r="D4" s="26" t="s">
        <v>50</v>
      </c>
      <c r="E4" s="26" t="s">
        <v>94</v>
      </c>
      <c r="F4" s="26" t="s">
        <v>51</v>
      </c>
      <c r="G4" s="26" t="s">
        <v>52</v>
      </c>
      <c r="H4" s="26"/>
      <c r="I4" s="26"/>
      <c r="J4" s="26" t="s">
        <v>95</v>
      </c>
      <c r="K4" s="26" t="s">
        <v>50</v>
      </c>
      <c r="L4" s="26" t="s">
        <v>94</v>
      </c>
      <c r="M4" s="26" t="s">
        <v>51</v>
      </c>
      <c r="N4" s="26" t="s">
        <v>52</v>
      </c>
      <c r="O4" s="26"/>
      <c r="P4" s="26"/>
      <c r="Q4" s="26" t="s">
        <v>95</v>
      </c>
      <c r="R4" s="26" t="s">
        <v>50</v>
      </c>
      <c r="S4" s="26" t="s">
        <v>94</v>
      </c>
      <c r="T4" s="26" t="s">
        <v>51</v>
      </c>
      <c r="U4" s="26" t="s">
        <v>52</v>
      </c>
      <c r="V4" s="26"/>
      <c r="W4" s="26"/>
      <c r="X4" s="26" t="s">
        <v>95</v>
      </c>
      <c r="Y4" s="26" t="s">
        <v>50</v>
      </c>
      <c r="Z4" s="26" t="s">
        <v>94</v>
      </c>
      <c r="AA4" s="26" t="s">
        <v>51</v>
      </c>
      <c r="AB4" s="26" t="s">
        <v>52</v>
      </c>
      <c r="AC4" s="26"/>
      <c r="AD4" s="26"/>
      <c r="AE4" s="26" t="s">
        <v>95</v>
      </c>
      <c r="AF4" s="26" t="s">
        <v>50</v>
      </c>
      <c r="AG4" s="26" t="s">
        <v>94</v>
      </c>
      <c r="AH4" s="26" t="s">
        <v>51</v>
      </c>
      <c r="AI4" s="26" t="s">
        <v>52</v>
      </c>
      <c r="AJ4" s="26"/>
      <c r="AK4" s="26"/>
      <c r="AL4" s="26" t="s">
        <v>95</v>
      </c>
      <c r="AM4" s="26" t="s">
        <v>50</v>
      </c>
      <c r="AN4" s="26" t="s">
        <v>94</v>
      </c>
      <c r="AO4" s="26" t="s">
        <v>51</v>
      </c>
      <c r="AP4" s="26" t="s">
        <v>52</v>
      </c>
      <c r="AQ4" s="26"/>
      <c r="AR4" s="26"/>
      <c r="AS4" s="26" t="s">
        <v>95</v>
      </c>
      <c r="AT4" s="32" t="s">
        <v>96</v>
      </c>
      <c r="AU4" s="31" t="s">
        <v>97</v>
      </c>
      <c r="AV4" s="26" t="s">
        <v>47</v>
      </c>
    </row>
    <row r="5" spans="1:48" ht="15">
      <c r="A5" s="26"/>
      <c r="B5" s="31" t="s">
        <v>56</v>
      </c>
      <c r="C5" s="31" t="s">
        <v>57</v>
      </c>
      <c r="D5" s="26" t="s">
        <v>58</v>
      </c>
      <c r="E5" s="26" t="s">
        <v>98</v>
      </c>
      <c r="F5" s="26" t="s">
        <v>59</v>
      </c>
      <c r="G5" s="26"/>
      <c r="H5" s="26"/>
      <c r="I5" s="26"/>
      <c r="J5" s="26" t="s">
        <v>60</v>
      </c>
      <c r="K5" s="26" t="s">
        <v>58</v>
      </c>
      <c r="L5" s="26" t="s">
        <v>98</v>
      </c>
      <c r="M5" s="26" t="s">
        <v>59</v>
      </c>
      <c r="N5" s="26"/>
      <c r="O5" s="26"/>
      <c r="P5" s="26"/>
      <c r="Q5" s="26" t="s">
        <v>60</v>
      </c>
      <c r="R5" s="26" t="s">
        <v>58</v>
      </c>
      <c r="S5" s="26" t="s">
        <v>98</v>
      </c>
      <c r="T5" s="26" t="s">
        <v>59</v>
      </c>
      <c r="U5" s="26"/>
      <c r="V5" s="26"/>
      <c r="W5" s="26"/>
      <c r="X5" s="26" t="s">
        <v>60</v>
      </c>
      <c r="Y5" s="26" t="s">
        <v>58</v>
      </c>
      <c r="Z5" s="26" t="s">
        <v>98</v>
      </c>
      <c r="AA5" s="26" t="s">
        <v>59</v>
      </c>
      <c r="AB5" s="26"/>
      <c r="AC5" s="26"/>
      <c r="AD5" s="26"/>
      <c r="AE5" s="26" t="s">
        <v>60</v>
      </c>
      <c r="AF5" s="26" t="s">
        <v>58</v>
      </c>
      <c r="AG5" s="26" t="s">
        <v>98</v>
      </c>
      <c r="AH5" s="26" t="s">
        <v>59</v>
      </c>
      <c r="AI5" s="26"/>
      <c r="AJ5" s="26"/>
      <c r="AK5" s="26"/>
      <c r="AL5" s="26" t="s">
        <v>60</v>
      </c>
      <c r="AM5" s="26" t="s">
        <v>58</v>
      </c>
      <c r="AN5" s="26" t="s">
        <v>98</v>
      </c>
      <c r="AO5" s="26" t="s">
        <v>59</v>
      </c>
      <c r="AP5" s="26"/>
      <c r="AQ5" s="26"/>
      <c r="AR5" s="26"/>
      <c r="AS5" s="26" t="s">
        <v>60</v>
      </c>
      <c r="AT5" s="32" t="s">
        <v>99</v>
      </c>
      <c r="AU5" s="31" t="s">
        <v>100</v>
      </c>
      <c r="AV5" s="26"/>
    </row>
    <row r="6" spans="1:48" ht="15">
      <c r="A6" s="26"/>
      <c r="B6" s="31"/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32"/>
      <c r="AU6" s="31"/>
      <c r="AV6" s="26"/>
    </row>
    <row r="7" spans="1:48" ht="15">
      <c r="A7" s="26">
        <v>1</v>
      </c>
      <c r="B7" s="35" t="s">
        <v>310</v>
      </c>
      <c r="C7" s="35" t="s">
        <v>311</v>
      </c>
      <c r="D7" s="63">
        <v>1</v>
      </c>
      <c r="E7" s="63">
        <v>2</v>
      </c>
      <c r="F7" s="37">
        <v>417</v>
      </c>
      <c r="G7" s="64">
        <f aca="true" t="shared" si="0" ref="G7:G16">((D7+E7)*100)/F7</f>
        <v>0.7194244604316546</v>
      </c>
      <c r="H7" s="65">
        <f aca="true" t="shared" si="1" ref="H7:H16">SUM(D7/F7)*100</f>
        <v>0.2398081534772182</v>
      </c>
      <c r="I7" s="65">
        <f aca="true" t="shared" si="2" ref="I7:I16">SUM(E7/F7)*100</f>
        <v>0.4796163069544364</v>
      </c>
      <c r="J7" s="66">
        <f aca="true" t="shared" si="3" ref="J7:J16">ROUND(G7,4)</f>
        <v>0.7194</v>
      </c>
      <c r="K7" s="63">
        <v>1</v>
      </c>
      <c r="L7" s="63">
        <v>3</v>
      </c>
      <c r="M7" s="37">
        <v>437</v>
      </c>
      <c r="N7" s="64">
        <f aca="true" t="shared" si="4" ref="N7:N16">((K7+L7)*100)/M7</f>
        <v>0.9153318077803204</v>
      </c>
      <c r="O7" s="65">
        <f aca="true" t="shared" si="5" ref="O7:O16">SUM(K7/M7)*100</f>
        <v>0.2288329519450801</v>
      </c>
      <c r="P7" s="65">
        <f aca="true" t="shared" si="6" ref="P7:P16">SUM(L7/M7)*100</f>
        <v>0.6864988558352403</v>
      </c>
      <c r="Q7" s="66">
        <f aca="true" t="shared" si="7" ref="Q7:Q16">ROUND(N7,4)</f>
        <v>0.9153</v>
      </c>
      <c r="R7" s="63">
        <v>1</v>
      </c>
      <c r="S7" s="63">
        <v>2</v>
      </c>
      <c r="T7" s="37">
        <v>370</v>
      </c>
      <c r="U7" s="64">
        <f aca="true" t="shared" si="8" ref="U7:U16">((R7+S7)*100)/T7</f>
        <v>0.8108108108108109</v>
      </c>
      <c r="V7" s="65">
        <f aca="true" t="shared" si="9" ref="V7:V16">SUM(R7/T7)*100</f>
        <v>0.2702702702702703</v>
      </c>
      <c r="W7" s="65">
        <f aca="true" t="shared" si="10" ref="W7:W16">SUM(S7/T7)*100</f>
        <v>0.5405405405405406</v>
      </c>
      <c r="X7" s="66">
        <f aca="true" t="shared" si="11" ref="X7:X16">ROUND(U7,4)</f>
        <v>0.8108</v>
      </c>
      <c r="Y7" s="63">
        <v>1</v>
      </c>
      <c r="Z7" s="63">
        <v>2</v>
      </c>
      <c r="AA7" s="37">
        <v>322</v>
      </c>
      <c r="AB7" s="64">
        <f aca="true" t="shared" si="12" ref="AB7:AB16">((Y7+Z7)*100)/AA7</f>
        <v>0.9316770186335404</v>
      </c>
      <c r="AC7" s="65">
        <f aca="true" t="shared" si="13" ref="AC7:AC16">SUM(Y7/AA7)*100</f>
        <v>0.3105590062111801</v>
      </c>
      <c r="AD7" s="65">
        <f aca="true" t="shared" si="14" ref="AD7:AD16">SUM(Z7/AA7)*100</f>
        <v>0.6211180124223602</v>
      </c>
      <c r="AE7" s="66">
        <f aca="true" t="shared" si="15" ref="AE7:AE16">ROUND(AB7,4)</f>
        <v>0.9317</v>
      </c>
      <c r="AF7" s="63">
        <v>1</v>
      </c>
      <c r="AG7" s="63">
        <v>4</v>
      </c>
      <c r="AH7" s="37">
        <v>250</v>
      </c>
      <c r="AI7" s="64">
        <f aca="true" t="shared" si="16" ref="AI7:AI16">((AF7+AG7)*100)/AH7</f>
        <v>2</v>
      </c>
      <c r="AJ7" s="65">
        <f aca="true" t="shared" si="17" ref="AJ7:AJ16">SUM(AF7/AH7)*100</f>
        <v>0.4</v>
      </c>
      <c r="AK7" s="65">
        <f aca="true" t="shared" si="18" ref="AK7:AK16">SUM(AG7/AH7)*100</f>
        <v>1.6</v>
      </c>
      <c r="AL7" s="66">
        <f aca="true" t="shared" si="19" ref="AL7:AL16">ROUND(AI7,4)</f>
        <v>2</v>
      </c>
      <c r="AM7" s="63">
        <v>2</v>
      </c>
      <c r="AN7" s="63">
        <v>9</v>
      </c>
      <c r="AO7" s="37">
        <v>214</v>
      </c>
      <c r="AP7" s="64">
        <f aca="true" t="shared" si="20" ref="AP7:AP16">((AM7+AN7)*100)/AO7</f>
        <v>5.140186915887851</v>
      </c>
      <c r="AQ7" s="65">
        <f aca="true" t="shared" si="21" ref="AQ7:AQ16">SUM(AM7/AO7)*100</f>
        <v>0.9345794392523363</v>
      </c>
      <c r="AR7" s="65">
        <f aca="true" t="shared" si="22" ref="AR7:AR16">SUM(AN7/AO7)*100</f>
        <v>4.205607476635514</v>
      </c>
      <c r="AS7" s="66">
        <f aca="true" t="shared" si="23" ref="AS7:AS16">ROUND(AP7,4)</f>
        <v>5.1402</v>
      </c>
      <c r="AT7" s="67">
        <f aca="true" t="shared" si="24" ref="AT7:AT16">COUNT(D7,E7,K7,L7,R7,S7,Y7,Z7,AF7,AG7,AM7,AN7)</f>
        <v>12</v>
      </c>
      <c r="AU7" s="68">
        <f aca="true" t="shared" si="25" ref="AU7:AU16">SUM(J7,Q7,X7,AE7,AL7,AS7)</f>
        <v>10.5174</v>
      </c>
      <c r="AV7" s="26">
        <v>1</v>
      </c>
    </row>
    <row r="8" spans="1:48" ht="15">
      <c r="A8" s="69">
        <v>2</v>
      </c>
      <c r="B8" s="35" t="s">
        <v>312</v>
      </c>
      <c r="C8" s="35" t="s">
        <v>313</v>
      </c>
      <c r="D8" s="63">
        <v>8</v>
      </c>
      <c r="E8" s="63">
        <v>7</v>
      </c>
      <c r="F8" s="37">
        <v>723</v>
      </c>
      <c r="G8" s="64">
        <f t="shared" si="0"/>
        <v>2.074688796680498</v>
      </c>
      <c r="H8" s="65">
        <f t="shared" si="1"/>
        <v>1.1065006915629323</v>
      </c>
      <c r="I8" s="65">
        <f t="shared" si="2"/>
        <v>0.9681881051175657</v>
      </c>
      <c r="J8" s="66">
        <f t="shared" si="3"/>
        <v>2.0747</v>
      </c>
      <c r="K8" s="63">
        <v>24</v>
      </c>
      <c r="L8" s="63">
        <v>2</v>
      </c>
      <c r="M8" s="37">
        <v>560</v>
      </c>
      <c r="N8" s="64">
        <f t="shared" si="4"/>
        <v>4.642857142857143</v>
      </c>
      <c r="O8" s="65">
        <f t="shared" si="5"/>
        <v>4.285714285714286</v>
      </c>
      <c r="P8" s="65">
        <f t="shared" si="6"/>
        <v>0.35714285714285715</v>
      </c>
      <c r="Q8" s="66">
        <f t="shared" si="7"/>
        <v>4.6429</v>
      </c>
      <c r="R8" s="63">
        <v>1</v>
      </c>
      <c r="S8" s="63">
        <v>13</v>
      </c>
      <c r="T8" s="37">
        <v>313</v>
      </c>
      <c r="U8" s="64">
        <f t="shared" si="8"/>
        <v>4.472843450479234</v>
      </c>
      <c r="V8" s="65">
        <f t="shared" si="9"/>
        <v>0.3194888178913738</v>
      </c>
      <c r="W8" s="65">
        <f t="shared" si="10"/>
        <v>4.15335463258786</v>
      </c>
      <c r="X8" s="66">
        <f t="shared" si="11"/>
        <v>4.4728</v>
      </c>
      <c r="Y8" s="63">
        <v>3</v>
      </c>
      <c r="Z8" s="63">
        <v>4</v>
      </c>
      <c r="AA8" s="37">
        <v>314</v>
      </c>
      <c r="AB8" s="64">
        <f t="shared" si="12"/>
        <v>2.229299363057325</v>
      </c>
      <c r="AC8" s="65">
        <f t="shared" si="13"/>
        <v>0.9554140127388535</v>
      </c>
      <c r="AD8" s="65">
        <f t="shared" si="14"/>
        <v>1.2738853503184715</v>
      </c>
      <c r="AE8" s="66">
        <f t="shared" si="15"/>
        <v>2.2293</v>
      </c>
      <c r="AF8" s="63">
        <v>13</v>
      </c>
      <c r="AG8" s="63">
        <v>2</v>
      </c>
      <c r="AH8" s="37">
        <v>438</v>
      </c>
      <c r="AI8" s="64">
        <f t="shared" si="16"/>
        <v>3.4246575342465753</v>
      </c>
      <c r="AJ8" s="65">
        <f t="shared" si="17"/>
        <v>2.968036529680365</v>
      </c>
      <c r="AK8" s="65">
        <f t="shared" si="18"/>
        <v>0.45662100456621</v>
      </c>
      <c r="AL8" s="66">
        <f t="shared" si="19"/>
        <v>3.4247</v>
      </c>
      <c r="AM8" s="63">
        <v>8</v>
      </c>
      <c r="AN8" s="63">
        <v>11</v>
      </c>
      <c r="AO8" s="37">
        <v>415</v>
      </c>
      <c r="AP8" s="64">
        <f t="shared" si="20"/>
        <v>4.578313253012048</v>
      </c>
      <c r="AQ8" s="65">
        <f t="shared" si="21"/>
        <v>1.9277108433734942</v>
      </c>
      <c r="AR8" s="65">
        <f t="shared" si="22"/>
        <v>2.6506024096385543</v>
      </c>
      <c r="AS8" s="66">
        <f t="shared" si="23"/>
        <v>4.5783</v>
      </c>
      <c r="AT8" s="67">
        <f t="shared" si="24"/>
        <v>12</v>
      </c>
      <c r="AU8" s="68">
        <f t="shared" si="25"/>
        <v>21.4227</v>
      </c>
      <c r="AV8" s="69">
        <v>2</v>
      </c>
    </row>
    <row r="9" spans="1:48" ht="15">
      <c r="A9" s="69">
        <v>3</v>
      </c>
      <c r="B9" s="35" t="s">
        <v>314</v>
      </c>
      <c r="C9" s="35" t="s">
        <v>315</v>
      </c>
      <c r="D9" s="63">
        <v>1</v>
      </c>
      <c r="E9" s="63">
        <v>2</v>
      </c>
      <c r="F9" s="37">
        <v>441</v>
      </c>
      <c r="G9" s="64">
        <f t="shared" si="0"/>
        <v>0.6802721088435374</v>
      </c>
      <c r="H9" s="65">
        <f t="shared" si="1"/>
        <v>0.22675736961451248</v>
      </c>
      <c r="I9" s="65">
        <f t="shared" si="2"/>
        <v>0.45351473922902497</v>
      </c>
      <c r="J9" s="66">
        <f t="shared" si="3"/>
        <v>0.6803</v>
      </c>
      <c r="K9" s="63">
        <v>1</v>
      </c>
      <c r="L9" s="63">
        <v>13</v>
      </c>
      <c r="M9" s="37">
        <v>498</v>
      </c>
      <c r="N9" s="64">
        <f t="shared" si="4"/>
        <v>2.8112449799196786</v>
      </c>
      <c r="O9" s="65">
        <f t="shared" si="5"/>
        <v>0.2008032128514056</v>
      </c>
      <c r="P9" s="65">
        <f t="shared" si="6"/>
        <v>2.610441767068273</v>
      </c>
      <c r="Q9" s="66">
        <f t="shared" si="7"/>
        <v>2.8112</v>
      </c>
      <c r="R9" s="63">
        <v>4</v>
      </c>
      <c r="S9" s="63">
        <v>3</v>
      </c>
      <c r="T9" s="37">
        <v>363</v>
      </c>
      <c r="U9" s="64">
        <f t="shared" si="8"/>
        <v>1.9283746556473829</v>
      </c>
      <c r="V9" s="65">
        <f t="shared" si="9"/>
        <v>1.1019283746556474</v>
      </c>
      <c r="W9" s="65">
        <f t="shared" si="10"/>
        <v>0.8264462809917356</v>
      </c>
      <c r="X9" s="66">
        <f t="shared" si="11"/>
        <v>1.9284</v>
      </c>
      <c r="Y9" s="63">
        <v>8</v>
      </c>
      <c r="Z9" s="63">
        <v>10</v>
      </c>
      <c r="AA9" s="37">
        <v>275</v>
      </c>
      <c r="AB9" s="64">
        <f t="shared" si="12"/>
        <v>6.545454545454546</v>
      </c>
      <c r="AC9" s="65">
        <f t="shared" si="13"/>
        <v>2.909090909090909</v>
      </c>
      <c r="AD9" s="65">
        <f t="shared" si="14"/>
        <v>3.6363636363636362</v>
      </c>
      <c r="AE9" s="66">
        <f t="shared" si="15"/>
        <v>6.5455</v>
      </c>
      <c r="AF9" s="63">
        <v>4</v>
      </c>
      <c r="AG9" s="63">
        <v>2</v>
      </c>
      <c r="AH9" s="37">
        <v>152</v>
      </c>
      <c r="AI9" s="64">
        <f t="shared" si="16"/>
        <v>3.9473684210526314</v>
      </c>
      <c r="AJ9" s="65">
        <f t="shared" si="17"/>
        <v>2.631578947368421</v>
      </c>
      <c r="AK9" s="65">
        <f t="shared" si="18"/>
        <v>1.3157894736842104</v>
      </c>
      <c r="AL9" s="66">
        <f t="shared" si="19"/>
        <v>3.9474</v>
      </c>
      <c r="AM9" s="63">
        <v>5</v>
      </c>
      <c r="AN9" s="63">
        <v>12</v>
      </c>
      <c r="AO9" s="37">
        <v>278</v>
      </c>
      <c r="AP9" s="64">
        <f t="shared" si="20"/>
        <v>6.115107913669065</v>
      </c>
      <c r="AQ9" s="65">
        <f t="shared" si="21"/>
        <v>1.7985611510791366</v>
      </c>
      <c r="AR9" s="65">
        <f t="shared" si="22"/>
        <v>4.316546762589928</v>
      </c>
      <c r="AS9" s="66">
        <f t="shared" si="23"/>
        <v>6.1151</v>
      </c>
      <c r="AT9" s="67">
        <f t="shared" si="24"/>
        <v>12</v>
      </c>
      <c r="AU9" s="68">
        <f t="shared" si="25"/>
        <v>22.0279</v>
      </c>
      <c r="AV9" s="69">
        <v>3</v>
      </c>
    </row>
    <row r="10" spans="1:48" ht="15">
      <c r="A10" s="69">
        <v>4</v>
      </c>
      <c r="B10" s="35" t="s">
        <v>316</v>
      </c>
      <c r="C10" s="35" t="s">
        <v>317</v>
      </c>
      <c r="D10" s="63">
        <v>4</v>
      </c>
      <c r="E10" s="63">
        <v>3</v>
      </c>
      <c r="F10" s="37">
        <v>454</v>
      </c>
      <c r="G10" s="64">
        <f t="shared" si="0"/>
        <v>1.5418502202643172</v>
      </c>
      <c r="H10" s="65">
        <f t="shared" si="1"/>
        <v>0.881057268722467</v>
      </c>
      <c r="I10" s="65">
        <f t="shared" si="2"/>
        <v>0.6607929515418502</v>
      </c>
      <c r="J10" s="66">
        <f t="shared" si="3"/>
        <v>1.5419</v>
      </c>
      <c r="K10" s="63">
        <v>2</v>
      </c>
      <c r="L10" s="63">
        <v>21</v>
      </c>
      <c r="M10" s="37">
        <v>366</v>
      </c>
      <c r="N10" s="64">
        <f t="shared" si="4"/>
        <v>6.284153005464481</v>
      </c>
      <c r="O10" s="65">
        <f t="shared" si="5"/>
        <v>0.546448087431694</v>
      </c>
      <c r="P10" s="65">
        <f t="shared" si="6"/>
        <v>5.737704918032787</v>
      </c>
      <c r="Q10" s="66">
        <f t="shared" si="7"/>
        <v>6.2842</v>
      </c>
      <c r="R10" s="63">
        <v>2</v>
      </c>
      <c r="S10" s="63">
        <v>27</v>
      </c>
      <c r="T10" s="37">
        <v>453</v>
      </c>
      <c r="U10" s="64">
        <f t="shared" si="8"/>
        <v>6.401766004415011</v>
      </c>
      <c r="V10" s="65">
        <f t="shared" si="9"/>
        <v>0.44150110375275936</v>
      </c>
      <c r="W10" s="65">
        <f t="shared" si="10"/>
        <v>5.960264900662252</v>
      </c>
      <c r="X10" s="66">
        <f t="shared" si="11"/>
        <v>6.4018</v>
      </c>
      <c r="Y10" s="63">
        <v>16</v>
      </c>
      <c r="Z10" s="63">
        <v>1</v>
      </c>
      <c r="AA10" s="37">
        <v>391</v>
      </c>
      <c r="AB10" s="64">
        <f t="shared" si="12"/>
        <v>4.3478260869565215</v>
      </c>
      <c r="AC10" s="65">
        <f t="shared" si="13"/>
        <v>4.092071611253197</v>
      </c>
      <c r="AD10" s="65">
        <f t="shared" si="14"/>
        <v>0.2557544757033248</v>
      </c>
      <c r="AE10" s="66">
        <f t="shared" si="15"/>
        <v>4.3478</v>
      </c>
      <c r="AF10" s="63">
        <v>4</v>
      </c>
      <c r="AG10" s="63">
        <v>1</v>
      </c>
      <c r="AH10" s="37">
        <v>256</v>
      </c>
      <c r="AI10" s="64">
        <f t="shared" si="16"/>
        <v>1.953125</v>
      </c>
      <c r="AJ10" s="65">
        <f t="shared" si="17"/>
        <v>1.5625</v>
      </c>
      <c r="AK10" s="65">
        <f t="shared" si="18"/>
        <v>0.390625</v>
      </c>
      <c r="AL10" s="66">
        <f t="shared" si="19"/>
        <v>1.9531</v>
      </c>
      <c r="AM10" s="63">
        <v>5</v>
      </c>
      <c r="AN10" s="63">
        <v>3</v>
      </c>
      <c r="AO10" s="37">
        <v>274</v>
      </c>
      <c r="AP10" s="64">
        <f t="shared" si="20"/>
        <v>2.9197080291970803</v>
      </c>
      <c r="AQ10" s="65">
        <f t="shared" si="21"/>
        <v>1.824817518248175</v>
      </c>
      <c r="AR10" s="65">
        <f t="shared" si="22"/>
        <v>1.094890510948905</v>
      </c>
      <c r="AS10" s="66">
        <f t="shared" si="23"/>
        <v>2.9197</v>
      </c>
      <c r="AT10" s="67">
        <f t="shared" si="24"/>
        <v>12</v>
      </c>
      <c r="AU10" s="68">
        <f t="shared" si="25"/>
        <v>23.4485</v>
      </c>
      <c r="AV10" s="69">
        <v>4</v>
      </c>
    </row>
    <row r="11" spans="1:48" ht="15">
      <c r="A11" s="69">
        <v>5</v>
      </c>
      <c r="B11" s="35" t="s">
        <v>318</v>
      </c>
      <c r="C11" s="35" t="s">
        <v>319</v>
      </c>
      <c r="D11" s="63">
        <v>56</v>
      </c>
      <c r="E11" s="63">
        <v>13</v>
      </c>
      <c r="F11" s="37">
        <v>937</v>
      </c>
      <c r="G11" s="64">
        <f t="shared" si="0"/>
        <v>7.363927427961579</v>
      </c>
      <c r="H11" s="65">
        <f t="shared" si="1"/>
        <v>5.9765208110992525</v>
      </c>
      <c r="I11" s="65">
        <f t="shared" si="2"/>
        <v>1.3874066168623265</v>
      </c>
      <c r="J11" s="66">
        <f t="shared" si="3"/>
        <v>7.3639</v>
      </c>
      <c r="K11" s="63">
        <v>20</v>
      </c>
      <c r="L11" s="63">
        <v>7</v>
      </c>
      <c r="M11" s="37">
        <v>614</v>
      </c>
      <c r="N11" s="64">
        <f t="shared" si="4"/>
        <v>4.397394136807818</v>
      </c>
      <c r="O11" s="65">
        <f t="shared" si="5"/>
        <v>3.257328990228013</v>
      </c>
      <c r="P11" s="65">
        <f t="shared" si="6"/>
        <v>1.1400651465798046</v>
      </c>
      <c r="Q11" s="66">
        <f t="shared" si="7"/>
        <v>4.3974</v>
      </c>
      <c r="R11" s="63">
        <v>2</v>
      </c>
      <c r="S11" s="63">
        <v>3</v>
      </c>
      <c r="T11" s="37">
        <v>377</v>
      </c>
      <c r="U11" s="64">
        <f t="shared" si="8"/>
        <v>1.3262599469496021</v>
      </c>
      <c r="V11" s="65">
        <f t="shared" si="9"/>
        <v>0.5305039787798408</v>
      </c>
      <c r="W11" s="65">
        <f t="shared" si="10"/>
        <v>0.7957559681697612</v>
      </c>
      <c r="X11" s="66">
        <f t="shared" si="11"/>
        <v>1.3263</v>
      </c>
      <c r="Y11" s="63">
        <v>1</v>
      </c>
      <c r="Z11" s="63">
        <v>10</v>
      </c>
      <c r="AA11" s="37">
        <v>457</v>
      </c>
      <c r="AB11" s="64">
        <f t="shared" si="12"/>
        <v>2.4070021881838075</v>
      </c>
      <c r="AC11" s="65">
        <f t="shared" si="13"/>
        <v>0.2188183807439825</v>
      </c>
      <c r="AD11" s="65">
        <f t="shared" si="14"/>
        <v>2.1881838074398248</v>
      </c>
      <c r="AE11" s="66">
        <f t="shared" si="15"/>
        <v>2.407</v>
      </c>
      <c r="AF11" s="63">
        <v>12</v>
      </c>
      <c r="AG11" s="63">
        <v>17</v>
      </c>
      <c r="AH11" s="37">
        <v>576</v>
      </c>
      <c r="AI11" s="64">
        <f t="shared" si="16"/>
        <v>5.034722222222222</v>
      </c>
      <c r="AJ11" s="65">
        <f t="shared" si="17"/>
        <v>2.083333333333333</v>
      </c>
      <c r="AK11" s="65">
        <f t="shared" si="18"/>
        <v>2.951388888888889</v>
      </c>
      <c r="AL11" s="66">
        <f t="shared" si="19"/>
        <v>5.0347</v>
      </c>
      <c r="AM11" s="63">
        <v>4</v>
      </c>
      <c r="AN11" s="63">
        <v>17</v>
      </c>
      <c r="AO11" s="37">
        <v>655</v>
      </c>
      <c r="AP11" s="64">
        <f t="shared" si="20"/>
        <v>3.2061068702290076</v>
      </c>
      <c r="AQ11" s="65">
        <f t="shared" si="21"/>
        <v>0.6106870229007634</v>
      </c>
      <c r="AR11" s="65">
        <f t="shared" si="22"/>
        <v>2.595419847328244</v>
      </c>
      <c r="AS11" s="66">
        <f t="shared" si="23"/>
        <v>3.2061</v>
      </c>
      <c r="AT11" s="67">
        <f t="shared" si="24"/>
        <v>12</v>
      </c>
      <c r="AU11" s="68">
        <f t="shared" si="25"/>
        <v>23.7354</v>
      </c>
      <c r="AV11" s="69">
        <v>5</v>
      </c>
    </row>
    <row r="12" spans="1:48" ht="15">
      <c r="A12" s="69">
        <v>6</v>
      </c>
      <c r="B12" s="35" t="s">
        <v>320</v>
      </c>
      <c r="C12" s="35" t="s">
        <v>321</v>
      </c>
      <c r="D12" s="63">
        <v>16</v>
      </c>
      <c r="E12" s="63">
        <v>4</v>
      </c>
      <c r="F12" s="37">
        <v>527</v>
      </c>
      <c r="G12" s="64">
        <f t="shared" si="0"/>
        <v>3.795066413662239</v>
      </c>
      <c r="H12" s="65">
        <f t="shared" si="1"/>
        <v>3.0360531309297913</v>
      </c>
      <c r="I12" s="65">
        <f t="shared" si="2"/>
        <v>0.7590132827324478</v>
      </c>
      <c r="J12" s="66">
        <f t="shared" si="3"/>
        <v>3.7951</v>
      </c>
      <c r="K12" s="63">
        <v>3</v>
      </c>
      <c r="L12" s="63">
        <v>23</v>
      </c>
      <c r="M12" s="37">
        <v>430</v>
      </c>
      <c r="N12" s="64">
        <f t="shared" si="4"/>
        <v>6.046511627906977</v>
      </c>
      <c r="O12" s="65">
        <f t="shared" si="5"/>
        <v>0.6976744186046512</v>
      </c>
      <c r="P12" s="65">
        <f t="shared" si="6"/>
        <v>5.348837209302325</v>
      </c>
      <c r="Q12" s="66">
        <f t="shared" si="7"/>
        <v>6.0465</v>
      </c>
      <c r="R12" s="63">
        <v>1</v>
      </c>
      <c r="S12" s="63">
        <v>7</v>
      </c>
      <c r="T12" s="37">
        <v>314</v>
      </c>
      <c r="U12" s="64">
        <f t="shared" si="8"/>
        <v>2.5477707006369426</v>
      </c>
      <c r="V12" s="65">
        <f t="shared" si="9"/>
        <v>0.3184713375796179</v>
      </c>
      <c r="W12" s="65">
        <f t="shared" si="10"/>
        <v>2.229299363057325</v>
      </c>
      <c r="X12" s="66">
        <f t="shared" si="11"/>
        <v>2.5478</v>
      </c>
      <c r="Y12" s="63">
        <v>4</v>
      </c>
      <c r="Z12" s="63">
        <v>3</v>
      </c>
      <c r="AA12" s="37">
        <v>494</v>
      </c>
      <c r="AB12" s="64">
        <f t="shared" si="12"/>
        <v>1.417004048582996</v>
      </c>
      <c r="AC12" s="65">
        <f t="shared" si="13"/>
        <v>0.8097165991902834</v>
      </c>
      <c r="AD12" s="65">
        <f t="shared" si="14"/>
        <v>0.6072874493927125</v>
      </c>
      <c r="AE12" s="66">
        <f t="shared" si="15"/>
        <v>1.417</v>
      </c>
      <c r="AF12" s="63">
        <v>1</v>
      </c>
      <c r="AG12" s="63">
        <v>2</v>
      </c>
      <c r="AH12" s="37">
        <v>190</v>
      </c>
      <c r="AI12" s="64">
        <f t="shared" si="16"/>
        <v>1.5789473684210527</v>
      </c>
      <c r="AJ12" s="65">
        <f t="shared" si="17"/>
        <v>0.5263157894736842</v>
      </c>
      <c r="AK12" s="65">
        <f t="shared" si="18"/>
        <v>1.0526315789473684</v>
      </c>
      <c r="AL12" s="66">
        <f t="shared" si="19"/>
        <v>1.5789</v>
      </c>
      <c r="AM12" s="63">
        <v>12</v>
      </c>
      <c r="AN12" s="63">
        <v>3</v>
      </c>
      <c r="AO12" s="37">
        <v>152</v>
      </c>
      <c r="AP12" s="64">
        <f t="shared" si="20"/>
        <v>9.868421052631579</v>
      </c>
      <c r="AQ12" s="65">
        <f t="shared" si="21"/>
        <v>7.894736842105263</v>
      </c>
      <c r="AR12" s="65">
        <f t="shared" si="22"/>
        <v>1.9736842105263157</v>
      </c>
      <c r="AS12" s="66">
        <f t="shared" si="23"/>
        <v>9.8684</v>
      </c>
      <c r="AT12" s="67">
        <f t="shared" si="24"/>
        <v>12</v>
      </c>
      <c r="AU12" s="68">
        <f t="shared" si="25"/>
        <v>25.253700000000002</v>
      </c>
      <c r="AV12" s="69">
        <v>6</v>
      </c>
    </row>
    <row r="13" spans="1:48" ht="15">
      <c r="A13" s="69">
        <v>7</v>
      </c>
      <c r="B13" s="35" t="s">
        <v>280</v>
      </c>
      <c r="C13" s="35" t="s">
        <v>281</v>
      </c>
      <c r="D13" s="63">
        <v>8</v>
      </c>
      <c r="E13" s="63">
        <v>3</v>
      </c>
      <c r="F13" s="37">
        <v>1336</v>
      </c>
      <c r="G13" s="64">
        <f t="shared" si="0"/>
        <v>0.8233532934131736</v>
      </c>
      <c r="H13" s="65">
        <f t="shared" si="1"/>
        <v>0.5988023952095809</v>
      </c>
      <c r="I13" s="65">
        <f t="shared" si="2"/>
        <v>0.2245508982035928</v>
      </c>
      <c r="J13" s="66">
        <f t="shared" si="3"/>
        <v>0.8234</v>
      </c>
      <c r="K13" s="63">
        <v>2</v>
      </c>
      <c r="L13" s="63">
        <v>11</v>
      </c>
      <c r="M13" s="37">
        <v>543</v>
      </c>
      <c r="N13" s="64">
        <f t="shared" si="4"/>
        <v>2.394106813996317</v>
      </c>
      <c r="O13" s="65">
        <f t="shared" si="5"/>
        <v>0.3683241252302026</v>
      </c>
      <c r="P13" s="65">
        <f t="shared" si="6"/>
        <v>2.0257826887661143</v>
      </c>
      <c r="Q13" s="66">
        <f t="shared" si="7"/>
        <v>2.3941</v>
      </c>
      <c r="R13" s="63">
        <v>8</v>
      </c>
      <c r="S13" s="63">
        <v>9</v>
      </c>
      <c r="T13" s="37">
        <v>470</v>
      </c>
      <c r="U13" s="64">
        <f t="shared" si="8"/>
        <v>3.617021276595745</v>
      </c>
      <c r="V13" s="65">
        <f t="shared" si="9"/>
        <v>1.702127659574468</v>
      </c>
      <c r="W13" s="65">
        <f t="shared" si="10"/>
        <v>1.9148936170212765</v>
      </c>
      <c r="X13" s="66">
        <f t="shared" si="11"/>
        <v>3.617</v>
      </c>
      <c r="Y13" s="63">
        <v>4</v>
      </c>
      <c r="Z13" s="63">
        <v>15</v>
      </c>
      <c r="AA13" s="37">
        <v>327</v>
      </c>
      <c r="AB13" s="64">
        <f t="shared" si="12"/>
        <v>5.81039755351682</v>
      </c>
      <c r="AC13" s="65">
        <f t="shared" si="13"/>
        <v>1.2232415902140672</v>
      </c>
      <c r="AD13" s="65">
        <f t="shared" si="14"/>
        <v>4.587155963302752</v>
      </c>
      <c r="AE13" s="66">
        <f t="shared" si="15"/>
        <v>5.8104</v>
      </c>
      <c r="AF13" s="63">
        <v>14</v>
      </c>
      <c r="AG13" s="63">
        <v>1</v>
      </c>
      <c r="AH13" s="37">
        <v>241</v>
      </c>
      <c r="AI13" s="64">
        <f t="shared" si="16"/>
        <v>6.224066390041494</v>
      </c>
      <c r="AJ13" s="65">
        <f t="shared" si="17"/>
        <v>5.809128630705394</v>
      </c>
      <c r="AK13" s="65">
        <f t="shared" si="18"/>
        <v>0.4149377593360996</v>
      </c>
      <c r="AL13" s="66">
        <f t="shared" si="19"/>
        <v>6.2241</v>
      </c>
      <c r="AM13" s="63">
        <v>5</v>
      </c>
      <c r="AN13" s="63">
        <v>32</v>
      </c>
      <c r="AO13" s="37">
        <v>524</v>
      </c>
      <c r="AP13" s="64">
        <f t="shared" si="20"/>
        <v>7.061068702290076</v>
      </c>
      <c r="AQ13" s="65">
        <f t="shared" si="21"/>
        <v>0.9541984732824428</v>
      </c>
      <c r="AR13" s="65">
        <f t="shared" si="22"/>
        <v>6.106870229007633</v>
      </c>
      <c r="AS13" s="66">
        <f t="shared" si="23"/>
        <v>7.0611</v>
      </c>
      <c r="AT13" s="67">
        <f t="shared" si="24"/>
        <v>12</v>
      </c>
      <c r="AU13" s="68">
        <f t="shared" si="25"/>
        <v>25.9301</v>
      </c>
      <c r="AV13" s="69">
        <v>7</v>
      </c>
    </row>
    <row r="14" spans="1:48" ht="15">
      <c r="A14" s="69">
        <v>8</v>
      </c>
      <c r="B14" s="35" t="s">
        <v>293</v>
      </c>
      <c r="C14" s="35" t="s">
        <v>294</v>
      </c>
      <c r="D14" s="63">
        <v>19</v>
      </c>
      <c r="E14" s="63">
        <v>14</v>
      </c>
      <c r="F14" s="37">
        <v>532</v>
      </c>
      <c r="G14" s="64">
        <f t="shared" si="0"/>
        <v>6.203007518796992</v>
      </c>
      <c r="H14" s="65">
        <f t="shared" si="1"/>
        <v>3.571428571428571</v>
      </c>
      <c r="I14" s="65">
        <f t="shared" si="2"/>
        <v>2.631578947368421</v>
      </c>
      <c r="J14" s="66">
        <f t="shared" si="3"/>
        <v>6.203</v>
      </c>
      <c r="K14" s="63">
        <v>6</v>
      </c>
      <c r="L14" s="63">
        <v>5</v>
      </c>
      <c r="M14" s="37">
        <v>643</v>
      </c>
      <c r="N14" s="64">
        <f t="shared" si="4"/>
        <v>1.7107309486780715</v>
      </c>
      <c r="O14" s="65">
        <f t="shared" si="5"/>
        <v>0.9331259720062209</v>
      </c>
      <c r="P14" s="65">
        <f t="shared" si="6"/>
        <v>0.7776049766718507</v>
      </c>
      <c r="Q14" s="66">
        <f t="shared" si="7"/>
        <v>1.7107</v>
      </c>
      <c r="R14" s="63">
        <v>2</v>
      </c>
      <c r="S14" s="63">
        <v>22</v>
      </c>
      <c r="T14" s="37">
        <v>349</v>
      </c>
      <c r="U14" s="64">
        <f t="shared" si="8"/>
        <v>6.876790830945558</v>
      </c>
      <c r="V14" s="65">
        <f t="shared" si="9"/>
        <v>0.5730659025787965</v>
      </c>
      <c r="W14" s="65">
        <f t="shared" si="10"/>
        <v>6.303724928366762</v>
      </c>
      <c r="X14" s="66">
        <f t="shared" si="11"/>
        <v>6.8768</v>
      </c>
      <c r="Y14" s="63">
        <v>4</v>
      </c>
      <c r="Z14" s="63">
        <v>2</v>
      </c>
      <c r="AA14" s="37">
        <v>293</v>
      </c>
      <c r="AB14" s="64">
        <f t="shared" si="12"/>
        <v>2.04778156996587</v>
      </c>
      <c r="AC14" s="65">
        <f t="shared" si="13"/>
        <v>1.3651877133105803</v>
      </c>
      <c r="AD14" s="65">
        <f t="shared" si="14"/>
        <v>0.6825938566552902</v>
      </c>
      <c r="AE14" s="66">
        <f t="shared" si="15"/>
        <v>2.0478</v>
      </c>
      <c r="AF14" s="63">
        <v>7</v>
      </c>
      <c r="AG14" s="63">
        <v>4</v>
      </c>
      <c r="AH14" s="37">
        <v>188</v>
      </c>
      <c r="AI14" s="64">
        <f t="shared" si="16"/>
        <v>5.851063829787234</v>
      </c>
      <c r="AJ14" s="65">
        <f t="shared" si="17"/>
        <v>3.723404255319149</v>
      </c>
      <c r="AK14" s="65">
        <f t="shared" si="18"/>
        <v>2.127659574468085</v>
      </c>
      <c r="AL14" s="66">
        <f t="shared" si="19"/>
        <v>5.8511</v>
      </c>
      <c r="AM14" s="63">
        <v>13</v>
      </c>
      <c r="AN14" s="63">
        <v>6</v>
      </c>
      <c r="AO14" s="37">
        <v>307</v>
      </c>
      <c r="AP14" s="64">
        <f t="shared" si="20"/>
        <v>6.188925081433225</v>
      </c>
      <c r="AQ14" s="65">
        <f t="shared" si="21"/>
        <v>4.234527687296417</v>
      </c>
      <c r="AR14" s="65">
        <f t="shared" si="22"/>
        <v>1.9543973941368076</v>
      </c>
      <c r="AS14" s="66">
        <f t="shared" si="23"/>
        <v>6.1889</v>
      </c>
      <c r="AT14" s="67">
        <f t="shared" si="24"/>
        <v>12</v>
      </c>
      <c r="AU14" s="68">
        <f t="shared" si="25"/>
        <v>28.8783</v>
      </c>
      <c r="AV14" s="69">
        <v>8</v>
      </c>
    </row>
    <row r="15" spans="1:48" ht="15">
      <c r="A15" s="69">
        <v>9</v>
      </c>
      <c r="B15" s="35" t="s">
        <v>322</v>
      </c>
      <c r="C15" s="35" t="s">
        <v>323</v>
      </c>
      <c r="D15" s="63">
        <v>1</v>
      </c>
      <c r="E15" s="63">
        <v>19</v>
      </c>
      <c r="F15" s="37">
        <v>290</v>
      </c>
      <c r="G15" s="64">
        <f t="shared" si="0"/>
        <v>6.896551724137931</v>
      </c>
      <c r="H15" s="65">
        <f t="shared" si="1"/>
        <v>0.3448275862068966</v>
      </c>
      <c r="I15" s="65">
        <f t="shared" si="2"/>
        <v>6.551724137931035</v>
      </c>
      <c r="J15" s="66">
        <f t="shared" si="3"/>
        <v>6.8966</v>
      </c>
      <c r="K15" s="63">
        <v>22</v>
      </c>
      <c r="L15" s="63">
        <v>21</v>
      </c>
      <c r="M15" s="37">
        <v>453</v>
      </c>
      <c r="N15" s="64">
        <f t="shared" si="4"/>
        <v>9.492273730684326</v>
      </c>
      <c r="O15" s="65">
        <f t="shared" si="5"/>
        <v>4.856512141280353</v>
      </c>
      <c r="P15" s="65">
        <f t="shared" si="6"/>
        <v>4.635761589403973</v>
      </c>
      <c r="Q15" s="66">
        <f t="shared" si="7"/>
        <v>9.4923</v>
      </c>
      <c r="R15" s="63">
        <v>1</v>
      </c>
      <c r="S15" s="63">
        <v>7</v>
      </c>
      <c r="T15" s="37">
        <v>325</v>
      </c>
      <c r="U15" s="64">
        <f t="shared" si="8"/>
        <v>2.4615384615384617</v>
      </c>
      <c r="V15" s="65">
        <f t="shared" si="9"/>
        <v>0.3076923076923077</v>
      </c>
      <c r="W15" s="65">
        <f t="shared" si="10"/>
        <v>2.1538461538461537</v>
      </c>
      <c r="X15" s="66">
        <f t="shared" si="11"/>
        <v>2.4615</v>
      </c>
      <c r="Y15" s="63">
        <v>11</v>
      </c>
      <c r="Z15" s="63">
        <v>1</v>
      </c>
      <c r="AA15" s="37">
        <v>274</v>
      </c>
      <c r="AB15" s="64">
        <f t="shared" si="12"/>
        <v>4.37956204379562</v>
      </c>
      <c r="AC15" s="65">
        <f t="shared" si="13"/>
        <v>4.014598540145985</v>
      </c>
      <c r="AD15" s="65">
        <f t="shared" si="14"/>
        <v>0.36496350364963503</v>
      </c>
      <c r="AE15" s="66">
        <f t="shared" si="15"/>
        <v>4.3796</v>
      </c>
      <c r="AF15" s="63">
        <v>2</v>
      </c>
      <c r="AG15" s="63">
        <v>4</v>
      </c>
      <c r="AH15" s="37">
        <v>281</v>
      </c>
      <c r="AI15" s="64">
        <f t="shared" si="16"/>
        <v>2.1352313167259784</v>
      </c>
      <c r="AJ15" s="65">
        <f t="shared" si="17"/>
        <v>0.7117437722419928</v>
      </c>
      <c r="AK15" s="65">
        <f t="shared" si="18"/>
        <v>1.4234875444839856</v>
      </c>
      <c r="AL15" s="66">
        <f t="shared" si="19"/>
        <v>2.1352</v>
      </c>
      <c r="AM15" s="63">
        <v>2</v>
      </c>
      <c r="AN15" s="63">
        <v>5</v>
      </c>
      <c r="AO15" s="37">
        <v>189</v>
      </c>
      <c r="AP15" s="64">
        <f t="shared" si="20"/>
        <v>3.7037037037037037</v>
      </c>
      <c r="AQ15" s="65">
        <f t="shared" si="21"/>
        <v>1.0582010582010581</v>
      </c>
      <c r="AR15" s="65">
        <f t="shared" si="22"/>
        <v>2.6455026455026456</v>
      </c>
      <c r="AS15" s="66">
        <f t="shared" si="23"/>
        <v>3.7037</v>
      </c>
      <c r="AT15" s="67">
        <f t="shared" si="24"/>
        <v>12</v>
      </c>
      <c r="AU15" s="68">
        <f t="shared" si="25"/>
        <v>29.068900000000003</v>
      </c>
      <c r="AV15" s="69">
        <v>9</v>
      </c>
    </row>
    <row r="16" spans="1:48" ht="15">
      <c r="A16" s="69">
        <v>10</v>
      </c>
      <c r="B16" s="35" t="s">
        <v>324</v>
      </c>
      <c r="C16" s="35" t="s">
        <v>325</v>
      </c>
      <c r="D16" s="63">
        <v>16</v>
      </c>
      <c r="E16" s="63">
        <v>12</v>
      </c>
      <c r="F16" s="37">
        <v>327</v>
      </c>
      <c r="G16" s="64">
        <f t="shared" si="0"/>
        <v>8.562691131498472</v>
      </c>
      <c r="H16" s="65">
        <f t="shared" si="1"/>
        <v>4.892966360856269</v>
      </c>
      <c r="I16" s="65">
        <f t="shared" si="2"/>
        <v>3.669724770642202</v>
      </c>
      <c r="J16" s="66">
        <f t="shared" si="3"/>
        <v>8.5627</v>
      </c>
      <c r="K16" s="63">
        <v>1</v>
      </c>
      <c r="L16" s="63">
        <v>15</v>
      </c>
      <c r="M16" s="37">
        <v>258</v>
      </c>
      <c r="N16" s="64">
        <f t="shared" si="4"/>
        <v>6.2015503875969</v>
      </c>
      <c r="O16" s="65">
        <f t="shared" si="5"/>
        <v>0.3875968992248062</v>
      </c>
      <c r="P16" s="65">
        <f t="shared" si="6"/>
        <v>5.813953488372093</v>
      </c>
      <c r="Q16" s="66">
        <f t="shared" si="7"/>
        <v>6.2016</v>
      </c>
      <c r="R16" s="63">
        <v>12</v>
      </c>
      <c r="S16" s="63">
        <v>1</v>
      </c>
      <c r="T16" s="37">
        <v>413</v>
      </c>
      <c r="U16" s="64">
        <f t="shared" si="8"/>
        <v>3.1476997578692494</v>
      </c>
      <c r="V16" s="65">
        <f t="shared" si="9"/>
        <v>2.9055690072639226</v>
      </c>
      <c r="W16" s="65">
        <f t="shared" si="10"/>
        <v>0.24213075060532688</v>
      </c>
      <c r="X16" s="66">
        <f t="shared" si="11"/>
        <v>3.1477</v>
      </c>
      <c r="Y16" s="63">
        <v>4</v>
      </c>
      <c r="Z16" s="63">
        <v>2</v>
      </c>
      <c r="AA16" s="37">
        <v>372</v>
      </c>
      <c r="AB16" s="64">
        <f t="shared" si="12"/>
        <v>1.6129032258064515</v>
      </c>
      <c r="AC16" s="65">
        <f t="shared" si="13"/>
        <v>1.0752688172043012</v>
      </c>
      <c r="AD16" s="65">
        <f t="shared" si="14"/>
        <v>0.5376344086021506</v>
      </c>
      <c r="AE16" s="66">
        <f t="shared" si="15"/>
        <v>1.6129</v>
      </c>
      <c r="AF16" s="63">
        <v>5</v>
      </c>
      <c r="AG16" s="63">
        <v>12</v>
      </c>
      <c r="AH16" s="37">
        <v>338</v>
      </c>
      <c r="AI16" s="64">
        <f t="shared" si="16"/>
        <v>5.029585798816568</v>
      </c>
      <c r="AJ16" s="65">
        <f t="shared" si="17"/>
        <v>1.4792899408284024</v>
      </c>
      <c r="AK16" s="65">
        <f t="shared" si="18"/>
        <v>3.5502958579881656</v>
      </c>
      <c r="AL16" s="66">
        <f t="shared" si="19"/>
        <v>5.0296</v>
      </c>
      <c r="AM16" s="63">
        <v>3</v>
      </c>
      <c r="AN16" s="63">
        <v>7</v>
      </c>
      <c r="AO16" s="37">
        <v>202</v>
      </c>
      <c r="AP16" s="64">
        <f t="shared" si="20"/>
        <v>4.9504950495049505</v>
      </c>
      <c r="AQ16" s="65">
        <f t="shared" si="21"/>
        <v>1.4851485148514851</v>
      </c>
      <c r="AR16" s="65">
        <f t="shared" si="22"/>
        <v>3.4653465346534658</v>
      </c>
      <c r="AS16" s="66">
        <f t="shared" si="23"/>
        <v>4.9505</v>
      </c>
      <c r="AT16" s="67">
        <f t="shared" si="24"/>
        <v>12</v>
      </c>
      <c r="AU16" s="68">
        <f t="shared" si="25"/>
        <v>29.504999999999995</v>
      </c>
      <c r="AV16" s="69">
        <v>10</v>
      </c>
    </row>
    <row r="17" spans="1:48" ht="15">
      <c r="A17" s="70">
        <v>11</v>
      </c>
      <c r="B17" s="35" t="s">
        <v>326</v>
      </c>
      <c r="C17" s="35" t="s">
        <v>327</v>
      </c>
      <c r="D17" s="71">
        <v>8</v>
      </c>
      <c r="E17" s="71">
        <v>3</v>
      </c>
      <c r="F17" s="72">
        <v>362</v>
      </c>
      <c r="G17" s="64"/>
      <c r="H17" s="65"/>
      <c r="I17" s="65"/>
      <c r="J17" s="73">
        <v>3.0387</v>
      </c>
      <c r="K17" s="71">
        <v>2</v>
      </c>
      <c r="L17" s="71">
        <v>1</v>
      </c>
      <c r="M17" s="72">
        <v>500</v>
      </c>
      <c r="N17" s="64"/>
      <c r="O17" s="65"/>
      <c r="P17" s="65"/>
      <c r="Q17" s="73">
        <v>0.6</v>
      </c>
      <c r="R17" s="71">
        <v>10</v>
      </c>
      <c r="S17" s="71">
        <v>12</v>
      </c>
      <c r="T17" s="72">
        <v>418</v>
      </c>
      <c r="U17" s="64"/>
      <c r="V17" s="65"/>
      <c r="W17" s="65"/>
      <c r="X17" s="73">
        <v>5.2632</v>
      </c>
      <c r="Y17" s="71">
        <v>11</v>
      </c>
      <c r="Z17" s="71">
        <v>6</v>
      </c>
      <c r="AA17" s="72">
        <v>191</v>
      </c>
      <c r="AB17" s="64"/>
      <c r="AC17" s="65"/>
      <c r="AD17" s="65"/>
      <c r="AE17" s="73">
        <v>8.9005</v>
      </c>
      <c r="AF17" s="71">
        <v>23</v>
      </c>
      <c r="AG17" s="71">
        <v>4</v>
      </c>
      <c r="AH17" s="72">
        <v>360</v>
      </c>
      <c r="AI17" s="64"/>
      <c r="AJ17" s="65"/>
      <c r="AK17" s="65"/>
      <c r="AL17" s="73">
        <v>7.5</v>
      </c>
      <c r="AM17" s="71">
        <v>11</v>
      </c>
      <c r="AN17" s="71">
        <v>2</v>
      </c>
      <c r="AO17" s="72">
        <v>248</v>
      </c>
      <c r="AP17" s="64"/>
      <c r="AQ17" s="65"/>
      <c r="AR17" s="65"/>
      <c r="AS17" s="73">
        <v>5.2419</v>
      </c>
      <c r="AT17" s="74">
        <v>12</v>
      </c>
      <c r="AU17" s="75">
        <v>30.5443</v>
      </c>
      <c r="AV17" s="69">
        <v>11</v>
      </c>
    </row>
    <row r="18" spans="1:48" ht="15">
      <c r="A18" s="69">
        <v>12</v>
      </c>
      <c r="B18" s="35" t="s">
        <v>328</v>
      </c>
      <c r="C18" s="35" t="s">
        <v>294</v>
      </c>
      <c r="D18" s="63">
        <v>2</v>
      </c>
      <c r="E18" s="63">
        <v>3</v>
      </c>
      <c r="F18" s="37">
        <v>297</v>
      </c>
      <c r="G18" s="64">
        <f>((D18+E18)*100)/F18</f>
        <v>1.6835016835016836</v>
      </c>
      <c r="H18" s="65">
        <f>SUM(D18/F18)*100</f>
        <v>0.6734006734006733</v>
      </c>
      <c r="I18" s="65">
        <f>SUM(E18/F18)*100</f>
        <v>1.0101010101010102</v>
      </c>
      <c r="J18" s="66">
        <f>ROUND(G18,4)</f>
        <v>1.6835</v>
      </c>
      <c r="K18" s="63">
        <v>3</v>
      </c>
      <c r="L18" s="63">
        <v>17</v>
      </c>
      <c r="M18" s="37">
        <v>410</v>
      </c>
      <c r="N18" s="64">
        <f>((K18+L18)*100)/M18</f>
        <v>4.878048780487805</v>
      </c>
      <c r="O18" s="65">
        <f>SUM(K18/M18)*100</f>
        <v>0.7317073170731708</v>
      </c>
      <c r="P18" s="65">
        <f>SUM(L18/M18)*100</f>
        <v>4.146341463414634</v>
      </c>
      <c r="Q18" s="66">
        <f>ROUND(N18,4)</f>
        <v>4.878</v>
      </c>
      <c r="R18" s="63">
        <v>5</v>
      </c>
      <c r="S18" s="63">
        <v>6</v>
      </c>
      <c r="T18" s="37">
        <v>253</v>
      </c>
      <c r="U18" s="64">
        <f>((R18+S18)*100)/T18</f>
        <v>4.3478260869565215</v>
      </c>
      <c r="V18" s="65">
        <f>SUM(R18/T18)*100</f>
        <v>1.9762845849802373</v>
      </c>
      <c r="W18" s="65">
        <f>SUM(S18/T18)*100</f>
        <v>2.371541501976284</v>
      </c>
      <c r="X18" s="66">
        <f>ROUND(U18,4)</f>
        <v>4.3478</v>
      </c>
      <c r="Y18" s="63">
        <v>18</v>
      </c>
      <c r="Z18" s="63">
        <v>1</v>
      </c>
      <c r="AA18" s="37">
        <v>340</v>
      </c>
      <c r="AB18" s="64">
        <f>((Y18+Z18)*100)/AA18</f>
        <v>5.588235294117647</v>
      </c>
      <c r="AC18" s="65">
        <f>SUM(Y18/AA18)*100</f>
        <v>5.294117647058823</v>
      </c>
      <c r="AD18" s="65">
        <f>SUM(Z18/AA18)*100</f>
        <v>0.29411764705882354</v>
      </c>
      <c r="AE18" s="66">
        <f>ROUND(AB18,4)</f>
        <v>5.5882</v>
      </c>
      <c r="AF18" s="63">
        <v>10</v>
      </c>
      <c r="AG18" s="63">
        <v>48</v>
      </c>
      <c r="AH18" s="37">
        <v>667</v>
      </c>
      <c r="AI18" s="64">
        <f>((AF18+AG18)*100)/AH18</f>
        <v>8.695652173913043</v>
      </c>
      <c r="AJ18" s="65">
        <f>SUM(AF18/AH18)*100</f>
        <v>1.4992503748125936</v>
      </c>
      <c r="AK18" s="65">
        <f>SUM(AG18/AH18)*100</f>
        <v>7.19640179910045</v>
      </c>
      <c r="AL18" s="66">
        <f>ROUND(AI18,4)</f>
        <v>8.6957</v>
      </c>
      <c r="AM18" s="63">
        <v>8</v>
      </c>
      <c r="AN18" s="63">
        <v>137</v>
      </c>
      <c r="AO18" s="37">
        <v>1411</v>
      </c>
      <c r="AP18" s="64">
        <f>((AM18+AN18)*100)/AO18</f>
        <v>10.276399716513112</v>
      </c>
      <c r="AQ18" s="65">
        <f>SUM(AM18/AO18)*100</f>
        <v>0.5669737774627923</v>
      </c>
      <c r="AR18" s="65">
        <f>SUM(AN18/AO18)*100</f>
        <v>9.709425939050318</v>
      </c>
      <c r="AS18" s="66">
        <f>ROUND(AP18,4)</f>
        <v>10.2764</v>
      </c>
      <c r="AT18" s="67">
        <f>COUNT(D18,E18,K18,L18,R18,S18,Y18,Z18,AF18,AG18,AM18,AN18)</f>
        <v>12</v>
      </c>
      <c r="AU18" s="68">
        <f>SUM(J18,Q18,X18,AE18,AL18,AS18)</f>
        <v>35.46960000000001</v>
      </c>
      <c r="AV18" s="69">
        <v>12</v>
      </c>
    </row>
    <row r="19" spans="1:48" ht="15">
      <c r="A19" s="69">
        <v>13</v>
      </c>
      <c r="B19" s="35" t="s">
        <v>329</v>
      </c>
      <c r="C19" s="35" t="s">
        <v>330</v>
      </c>
      <c r="D19" s="63">
        <v>17</v>
      </c>
      <c r="E19" s="63">
        <v>7</v>
      </c>
      <c r="F19" s="37">
        <v>557</v>
      </c>
      <c r="G19" s="64">
        <f>((D19+E19)*100)/F19</f>
        <v>4.308797127468582</v>
      </c>
      <c r="H19" s="65">
        <f>SUM(D19/F19)*100</f>
        <v>3.052064631956912</v>
      </c>
      <c r="I19" s="65">
        <f>SUM(E19/F19)*100</f>
        <v>1.2567324955116697</v>
      </c>
      <c r="J19" s="66">
        <f>ROUND(G19,4)</f>
        <v>4.3088</v>
      </c>
      <c r="K19" s="63">
        <v>3</v>
      </c>
      <c r="L19" s="63">
        <v>24</v>
      </c>
      <c r="M19" s="37">
        <v>448</v>
      </c>
      <c r="N19" s="64">
        <f>((K19+L19)*100)/M19</f>
        <v>6.026785714285714</v>
      </c>
      <c r="O19" s="65">
        <f>SUM(K19/M19)*100</f>
        <v>0.6696428571428571</v>
      </c>
      <c r="P19" s="65">
        <f>SUM(L19/M19)*100</f>
        <v>5.357142857142857</v>
      </c>
      <c r="Q19" s="66">
        <f>ROUND(N19,4)</f>
        <v>6.0268</v>
      </c>
      <c r="R19" s="63">
        <v>21</v>
      </c>
      <c r="S19" s="63">
        <v>1</v>
      </c>
      <c r="T19" s="37">
        <v>287</v>
      </c>
      <c r="U19" s="64">
        <f>((R19+S19)*100)/T19</f>
        <v>7.665505226480836</v>
      </c>
      <c r="V19" s="65">
        <f>SUM(R19/T19)*100</f>
        <v>7.317073170731707</v>
      </c>
      <c r="W19" s="65">
        <f>SUM(S19/T19)*100</f>
        <v>0.34843205574912894</v>
      </c>
      <c r="X19" s="66">
        <f>ROUND(U19,4)</f>
        <v>7.6655</v>
      </c>
      <c r="Y19" s="63">
        <v>1</v>
      </c>
      <c r="Z19" s="63">
        <v>16</v>
      </c>
      <c r="AA19" s="37">
        <v>232</v>
      </c>
      <c r="AB19" s="64">
        <f>((Y19+Z19)*100)/AA19</f>
        <v>7.327586206896552</v>
      </c>
      <c r="AC19" s="65">
        <f>SUM(Y19/AA19)*100</f>
        <v>0.43103448275862066</v>
      </c>
      <c r="AD19" s="65">
        <f>SUM(Z19/AA19)*100</f>
        <v>6.896551724137931</v>
      </c>
      <c r="AE19" s="66">
        <f>ROUND(AB19,4)</f>
        <v>7.3276</v>
      </c>
      <c r="AF19" s="63">
        <v>3</v>
      </c>
      <c r="AG19" s="63">
        <v>4</v>
      </c>
      <c r="AH19" s="37">
        <v>196</v>
      </c>
      <c r="AI19" s="64">
        <f>((AF19+AG19)*100)/AH19</f>
        <v>3.5714285714285716</v>
      </c>
      <c r="AJ19" s="65">
        <f>SUM(AF19/AH19)*100</f>
        <v>1.530612244897959</v>
      </c>
      <c r="AK19" s="65">
        <f>SUM(AG19/AH19)*100</f>
        <v>2.0408163265306123</v>
      </c>
      <c r="AL19" s="66">
        <f>ROUND(AI19,4)</f>
        <v>3.5714</v>
      </c>
      <c r="AM19" s="63">
        <v>17</v>
      </c>
      <c r="AN19" s="63">
        <v>1</v>
      </c>
      <c r="AO19" s="37">
        <v>240</v>
      </c>
      <c r="AP19" s="64">
        <f>((AM19+AN19)*100)/AO19</f>
        <v>7.5</v>
      </c>
      <c r="AQ19" s="65">
        <f>SUM(AM19/AO19)*100</f>
        <v>7.083333333333333</v>
      </c>
      <c r="AR19" s="65">
        <f>SUM(AN19/AO19)*100</f>
        <v>0.4166666666666667</v>
      </c>
      <c r="AS19" s="66">
        <f>ROUND(AP19,4)</f>
        <v>7.5</v>
      </c>
      <c r="AT19" s="67">
        <f>COUNT(D19,E19,K19,L19,R19,S19,Y19,Z19,AF19,AG19,AM19,AN19)</f>
        <v>12</v>
      </c>
      <c r="AU19" s="68">
        <f>SUM(J19,Q19,X19,AE19,AL19,AS19)</f>
        <v>36.4001</v>
      </c>
      <c r="AV19" s="69">
        <v>13</v>
      </c>
    </row>
    <row r="20" spans="1:48" ht="15">
      <c r="A20" s="69">
        <v>14</v>
      </c>
      <c r="B20" s="35" t="s">
        <v>331</v>
      </c>
      <c r="C20" s="35" t="s">
        <v>258</v>
      </c>
      <c r="D20" s="63">
        <v>8</v>
      </c>
      <c r="E20" s="63">
        <v>24</v>
      </c>
      <c r="F20" s="37">
        <v>1089</v>
      </c>
      <c r="G20" s="64">
        <f>((D20+E20)*100)/F20</f>
        <v>2.938475665748393</v>
      </c>
      <c r="H20" s="65">
        <f>SUM(D20/F20)*100</f>
        <v>0.7346189164370982</v>
      </c>
      <c r="I20" s="65">
        <f>SUM(E20/F20)*100</f>
        <v>2.203856749311295</v>
      </c>
      <c r="J20" s="66">
        <f>ROUND(G20,4)</f>
        <v>2.9385</v>
      </c>
      <c r="K20" s="63">
        <v>1</v>
      </c>
      <c r="L20" s="63">
        <v>57</v>
      </c>
      <c r="M20" s="37">
        <v>386</v>
      </c>
      <c r="N20" s="64">
        <f>((K20+L20)*100)/M20</f>
        <v>15.025906735751295</v>
      </c>
      <c r="O20" s="65">
        <f>SUM(K20/M20)*100</f>
        <v>0.2590673575129534</v>
      </c>
      <c r="P20" s="65">
        <f>SUM(L20/M20)*100</f>
        <v>14.766839378238341</v>
      </c>
      <c r="Q20" s="66">
        <f>ROUND(N20,4)</f>
        <v>15.0259</v>
      </c>
      <c r="R20" s="63">
        <v>6</v>
      </c>
      <c r="S20" s="63">
        <v>9</v>
      </c>
      <c r="T20" s="37">
        <v>436</v>
      </c>
      <c r="U20" s="64">
        <f>((R20+S20)*100)/T20</f>
        <v>3.4403669724770642</v>
      </c>
      <c r="V20" s="65">
        <f>SUM(R20/T20)*100</f>
        <v>1.3761467889908259</v>
      </c>
      <c r="W20" s="65">
        <f>SUM(S20/T20)*100</f>
        <v>2.064220183486239</v>
      </c>
      <c r="X20" s="66">
        <f>ROUND(U20,4)</f>
        <v>3.4404</v>
      </c>
      <c r="Y20" s="63">
        <v>2</v>
      </c>
      <c r="Z20" s="63">
        <v>3</v>
      </c>
      <c r="AA20" s="37">
        <v>233</v>
      </c>
      <c r="AB20" s="64">
        <f>((Y20+Z20)*100)/AA20</f>
        <v>2.1459227467811157</v>
      </c>
      <c r="AC20" s="65">
        <f>SUM(Y20/AA20)*100</f>
        <v>0.8583690987124464</v>
      </c>
      <c r="AD20" s="65">
        <f>SUM(Z20/AA20)*100</f>
        <v>1.2875536480686696</v>
      </c>
      <c r="AE20" s="66">
        <f>ROUND(AB20,4)</f>
        <v>2.1459</v>
      </c>
      <c r="AF20" s="63">
        <v>6</v>
      </c>
      <c r="AG20" s="63">
        <v>21</v>
      </c>
      <c r="AH20" s="37">
        <v>220</v>
      </c>
      <c r="AI20" s="64">
        <f>((AF20+AG20)*100)/AH20</f>
        <v>12.272727272727273</v>
      </c>
      <c r="AJ20" s="65">
        <f>SUM(AF20/AH20)*100</f>
        <v>2.727272727272727</v>
      </c>
      <c r="AK20" s="65">
        <f>SUM(AG20/AH20)*100</f>
        <v>9.545454545454547</v>
      </c>
      <c r="AL20" s="66">
        <f>ROUND(AI20,4)</f>
        <v>12.2727</v>
      </c>
      <c r="AM20" s="63">
        <v>3</v>
      </c>
      <c r="AN20" s="63">
        <v>1</v>
      </c>
      <c r="AO20" s="37">
        <v>256</v>
      </c>
      <c r="AP20" s="64">
        <f>((AM20+AN20)*100)/AO20</f>
        <v>1.5625</v>
      </c>
      <c r="AQ20" s="65">
        <f>SUM(AM20/AO20)*100</f>
        <v>1.171875</v>
      </c>
      <c r="AR20" s="65">
        <f>SUM(AN20/AO20)*100</f>
        <v>0.390625</v>
      </c>
      <c r="AS20" s="66">
        <f>ROUND(AP20,4)</f>
        <v>1.5625</v>
      </c>
      <c r="AT20" s="67">
        <f>COUNT(D20,E20,K20,L20,R20,S20,Y20,Z20,AF20,AG20,AM20,AN20)</f>
        <v>12</v>
      </c>
      <c r="AU20" s="68">
        <f>SUM(J20,Q20,X20,AE20,AL20,AS20)</f>
        <v>37.38590000000001</v>
      </c>
      <c r="AV20" s="69">
        <v>14</v>
      </c>
    </row>
    <row r="21" spans="1:48" ht="15">
      <c r="A21" s="69">
        <v>15</v>
      </c>
      <c r="B21" s="35" t="s">
        <v>332</v>
      </c>
      <c r="C21" s="35" t="s">
        <v>207</v>
      </c>
      <c r="D21" s="63">
        <v>14</v>
      </c>
      <c r="E21" s="63">
        <v>17</v>
      </c>
      <c r="F21" s="37">
        <v>453</v>
      </c>
      <c r="G21" s="64">
        <f>((D21+E21)*100)/F21</f>
        <v>6.843267108167771</v>
      </c>
      <c r="H21" s="65">
        <f>SUM(D21/F21)*100</f>
        <v>3.090507726269316</v>
      </c>
      <c r="I21" s="65">
        <f>SUM(E21/F21)*100</f>
        <v>3.7527593818984544</v>
      </c>
      <c r="J21" s="66">
        <f>ROUND(G21,4)</f>
        <v>6.8433</v>
      </c>
      <c r="K21" s="63">
        <v>4</v>
      </c>
      <c r="L21" s="63">
        <v>3</v>
      </c>
      <c r="M21" s="37">
        <v>471</v>
      </c>
      <c r="N21" s="64">
        <f>((K21+L21)*100)/M21</f>
        <v>1.4861995753715498</v>
      </c>
      <c r="O21" s="65">
        <f>SUM(K21/M21)*100</f>
        <v>0.8492569002123143</v>
      </c>
      <c r="P21" s="65">
        <f>SUM(L21/M21)*100</f>
        <v>0.6369426751592357</v>
      </c>
      <c r="Q21" s="66">
        <f>ROUND(N21,4)</f>
        <v>1.4862</v>
      </c>
      <c r="R21" s="63">
        <v>9</v>
      </c>
      <c r="S21" s="63">
        <v>6</v>
      </c>
      <c r="T21" s="37">
        <v>240</v>
      </c>
      <c r="U21" s="64">
        <f>((R21+S21)*100)/T21</f>
        <v>6.25</v>
      </c>
      <c r="V21" s="65">
        <f>SUM(R21/T21)*100</f>
        <v>3.75</v>
      </c>
      <c r="W21" s="65">
        <f>SUM(S21/T21)*100</f>
        <v>2.5</v>
      </c>
      <c r="X21" s="66">
        <f>ROUND(U21,4)</f>
        <v>6.25</v>
      </c>
      <c r="Y21" s="63">
        <v>41</v>
      </c>
      <c r="Z21" s="63">
        <v>3</v>
      </c>
      <c r="AA21" s="37">
        <v>386</v>
      </c>
      <c r="AB21" s="64">
        <f>((Y21+Z21)*100)/AA21</f>
        <v>11.398963730569948</v>
      </c>
      <c r="AC21" s="65">
        <f>SUM(Y21/AA21)*100</f>
        <v>10.621761658031089</v>
      </c>
      <c r="AD21" s="65">
        <f>SUM(Z21/AA21)*100</f>
        <v>0.7772020725388601</v>
      </c>
      <c r="AE21" s="66">
        <f>ROUND(AB21,4)</f>
        <v>11.399</v>
      </c>
      <c r="AF21" s="63">
        <v>2</v>
      </c>
      <c r="AG21" s="63">
        <v>8</v>
      </c>
      <c r="AH21" s="37">
        <v>261</v>
      </c>
      <c r="AI21" s="64">
        <f>((AF21+AG21)*100)/AH21</f>
        <v>3.8314176245210727</v>
      </c>
      <c r="AJ21" s="65">
        <f>SUM(AF21/AH21)*100</f>
        <v>0.7662835249042145</v>
      </c>
      <c r="AK21" s="65">
        <f>SUM(AG21/AH21)*100</f>
        <v>3.065134099616858</v>
      </c>
      <c r="AL21" s="66">
        <f>ROUND(AI21,4)</f>
        <v>3.8314</v>
      </c>
      <c r="AM21" s="63">
        <v>14</v>
      </c>
      <c r="AN21" s="63">
        <v>9</v>
      </c>
      <c r="AO21" s="37">
        <v>198</v>
      </c>
      <c r="AP21" s="64">
        <f>((AM21+AN21)*100)/AO21</f>
        <v>11.616161616161616</v>
      </c>
      <c r="AQ21" s="65">
        <f>SUM(AM21/AO21)*100</f>
        <v>7.07070707070707</v>
      </c>
      <c r="AR21" s="65">
        <f>SUM(AN21/AO21)*100</f>
        <v>4.545454545454546</v>
      </c>
      <c r="AS21" s="66">
        <f>ROUND(AP21,4)</f>
        <v>11.6162</v>
      </c>
      <c r="AT21" s="67">
        <f>COUNT(D21,E21,K21,L21,R21,S21,Y21,Z21,AF21,AG21,AM21,AN21)</f>
        <v>12</v>
      </c>
      <c r="AU21" s="68">
        <f>SUM(J21,Q21,X21,AE21,AL21,AS21)</f>
        <v>41.42609999999999</v>
      </c>
      <c r="AV21" s="69">
        <v>15</v>
      </c>
    </row>
    <row r="30" ht="15">
      <c r="B30" t="s">
        <v>21</v>
      </c>
    </row>
  </sheetData>
  <sheetProtection/>
  <conditionalFormatting sqref="F8:F21 M8:M21 T8:T21 AA8:AA21 AH8:AH21 AO8:AO21">
    <cfRule type="cellIs" priority="3" dxfId="84" operator="lessThan" stopIfTrue="1">
      <formula>150</formula>
    </cfRule>
  </conditionalFormatting>
  <conditionalFormatting sqref="H8:I21 O8:P21 V8:W21 AC8:AD21 AJ8:AK21 AQ8:AR21">
    <cfRule type="cellIs" priority="1" dxfId="84" operator="greaterThan" stopIfTrue="1">
      <formula>20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8.421875" style="0" customWidth="1"/>
    <col min="3" max="3" width="15.28125" style="0" customWidth="1"/>
    <col min="4" max="6" width="7.8515625" style="0" customWidth="1"/>
    <col min="7" max="9" width="7.8515625" style="0" hidden="1" customWidth="1"/>
    <col min="10" max="13" width="7.8515625" style="0" customWidth="1"/>
    <col min="14" max="16" width="7.8515625" style="0" hidden="1" customWidth="1"/>
    <col min="17" max="20" width="7.8515625" style="0" customWidth="1"/>
    <col min="21" max="23" width="7.8515625" style="0" hidden="1" customWidth="1"/>
    <col min="24" max="27" width="7.8515625" style="0" customWidth="1"/>
    <col min="28" max="30" width="7.421875" style="0" hidden="1" customWidth="1"/>
    <col min="31" max="34" width="7.421875" style="0" customWidth="1"/>
    <col min="35" max="37" width="7.421875" style="0" hidden="1" customWidth="1"/>
    <col min="38" max="41" width="7.421875" style="0" customWidth="1"/>
    <col min="42" max="44" width="7.421875" style="0" hidden="1" customWidth="1"/>
    <col min="45" max="45" width="7.421875" style="0" customWidth="1"/>
    <col min="46" max="46" width="5.140625" style="0" customWidth="1"/>
    <col min="47" max="47" width="9.140625" style="0" customWidth="1"/>
    <col min="48" max="48" width="5.57421875" style="0" customWidth="1"/>
    <col min="49" max="49" width="9.140625" style="0" customWidth="1"/>
  </cols>
  <sheetData>
    <row r="1" spans="1:47" ht="15">
      <c r="A1" s="23"/>
      <c r="B1" s="24" t="s">
        <v>22</v>
      </c>
      <c r="C1" s="24"/>
      <c r="D1" s="23"/>
      <c r="E1" s="23"/>
      <c r="F1" s="26"/>
      <c r="G1" s="26"/>
      <c r="H1" s="26"/>
      <c r="I1" s="26"/>
      <c r="J1" s="26"/>
      <c r="K1" s="23"/>
      <c r="L1" s="23"/>
      <c r="M1" s="26"/>
      <c r="N1" s="26"/>
      <c r="O1" s="26"/>
      <c r="P1" s="26"/>
      <c r="Q1" s="26"/>
      <c r="R1" s="23"/>
      <c r="S1" s="23"/>
      <c r="T1" s="26"/>
      <c r="U1" s="26"/>
      <c r="V1" s="26"/>
      <c r="W1" s="26"/>
      <c r="X1" s="26"/>
      <c r="Y1" s="23"/>
      <c r="Z1" s="23"/>
      <c r="AA1" s="26"/>
      <c r="AB1" s="26"/>
      <c r="AC1" s="26"/>
      <c r="AD1" s="26"/>
      <c r="AE1" s="26"/>
      <c r="AF1" s="23"/>
      <c r="AG1" s="23"/>
      <c r="AH1" s="27"/>
      <c r="AI1" s="23"/>
      <c r="AJ1" s="26"/>
      <c r="AK1" s="26"/>
      <c r="AL1" s="23"/>
      <c r="AM1" s="23"/>
      <c r="AN1" s="23"/>
      <c r="AO1" s="27"/>
      <c r="AP1" s="23"/>
      <c r="AQ1" s="26"/>
      <c r="AR1" s="26"/>
      <c r="AS1" s="23"/>
      <c r="AT1" s="23"/>
      <c r="AU1" s="28"/>
    </row>
    <row r="2" spans="1:47" ht="15">
      <c r="A2" s="23"/>
      <c r="B2" s="24" t="s">
        <v>333</v>
      </c>
      <c r="C2" s="24"/>
      <c r="D2" s="23"/>
      <c r="E2" s="23"/>
      <c r="F2" s="26"/>
      <c r="G2" s="26"/>
      <c r="H2" s="26"/>
      <c r="I2" s="26"/>
      <c r="J2" s="26"/>
      <c r="K2" s="23"/>
      <c r="L2" s="23"/>
      <c r="M2" s="26"/>
      <c r="N2" s="26"/>
      <c r="O2" s="26"/>
      <c r="P2" s="26"/>
      <c r="Q2" s="26"/>
      <c r="R2" s="23"/>
      <c r="S2" s="23"/>
      <c r="T2" s="26"/>
      <c r="U2" s="26"/>
      <c r="V2" s="26"/>
      <c r="W2" s="26"/>
      <c r="X2" s="26"/>
      <c r="Y2" s="23"/>
      <c r="Z2" s="23"/>
      <c r="AA2" s="26"/>
      <c r="AB2" s="26"/>
      <c r="AC2" s="26"/>
      <c r="AD2" s="26"/>
      <c r="AE2" s="26"/>
      <c r="AF2" s="23"/>
      <c r="AG2" s="23"/>
      <c r="AH2" s="27"/>
      <c r="AI2" s="23"/>
      <c r="AJ2" s="26"/>
      <c r="AK2" s="26"/>
      <c r="AL2" s="23"/>
      <c r="AM2" s="23"/>
      <c r="AN2" s="23"/>
      <c r="AO2" s="27"/>
      <c r="AP2" s="23"/>
      <c r="AQ2" s="26"/>
      <c r="AR2" s="26"/>
      <c r="AS2" s="23"/>
      <c r="AT2" s="23"/>
      <c r="AU2" s="28"/>
    </row>
    <row r="3" spans="1:47" ht="15">
      <c r="A3" s="29"/>
      <c r="B3" s="30"/>
      <c r="C3" s="30"/>
      <c r="D3" s="29"/>
      <c r="E3" s="29"/>
      <c r="F3" s="59"/>
      <c r="G3" s="59"/>
      <c r="H3" s="59"/>
      <c r="I3" s="59"/>
      <c r="J3" s="59"/>
      <c r="K3" s="29"/>
      <c r="L3" s="29"/>
      <c r="M3" s="59"/>
      <c r="N3" s="59"/>
      <c r="O3" s="59"/>
      <c r="P3" s="59"/>
      <c r="Q3" s="59"/>
      <c r="R3" s="29"/>
      <c r="S3" s="29"/>
      <c r="T3" s="59"/>
      <c r="U3" s="59"/>
      <c r="V3" s="59"/>
      <c r="W3" s="59"/>
      <c r="X3" s="59"/>
      <c r="Y3" s="29"/>
      <c r="Z3" s="29"/>
      <c r="AA3" s="60"/>
      <c r="AB3" s="60"/>
      <c r="AC3" s="59"/>
      <c r="AD3" s="59"/>
      <c r="AE3" s="60"/>
      <c r="AF3" s="29"/>
      <c r="AG3" s="29"/>
      <c r="AH3" s="61"/>
      <c r="AI3" s="29"/>
      <c r="AJ3" s="59"/>
      <c r="AK3" s="59"/>
      <c r="AL3" s="29"/>
      <c r="AM3" s="29"/>
      <c r="AN3" s="29"/>
      <c r="AO3" s="61"/>
      <c r="AP3" s="29"/>
      <c r="AQ3" s="59"/>
      <c r="AR3" s="59"/>
      <c r="AS3" s="29"/>
      <c r="AT3" s="29"/>
      <c r="AU3" s="30"/>
    </row>
    <row r="4" spans="1:48" ht="15">
      <c r="A4" s="26" t="s">
        <v>47</v>
      </c>
      <c r="B4" s="31" t="s">
        <v>92</v>
      </c>
      <c r="C4" s="31" t="s">
        <v>93</v>
      </c>
      <c r="D4" s="26" t="s">
        <v>50</v>
      </c>
      <c r="E4" s="26" t="s">
        <v>94</v>
      </c>
      <c r="F4" s="26" t="s">
        <v>51</v>
      </c>
      <c r="G4" s="26" t="s">
        <v>52</v>
      </c>
      <c r="H4" s="26"/>
      <c r="I4" s="26"/>
      <c r="J4" s="26" t="s">
        <v>95</v>
      </c>
      <c r="K4" s="26" t="s">
        <v>50</v>
      </c>
      <c r="L4" s="26" t="s">
        <v>94</v>
      </c>
      <c r="M4" s="26" t="s">
        <v>51</v>
      </c>
      <c r="N4" s="26" t="s">
        <v>52</v>
      </c>
      <c r="O4" s="26"/>
      <c r="P4" s="26"/>
      <c r="Q4" s="26" t="s">
        <v>95</v>
      </c>
      <c r="R4" s="26" t="s">
        <v>50</v>
      </c>
      <c r="S4" s="26" t="s">
        <v>94</v>
      </c>
      <c r="T4" s="26" t="s">
        <v>51</v>
      </c>
      <c r="U4" s="26" t="s">
        <v>52</v>
      </c>
      <c r="V4" s="26"/>
      <c r="W4" s="26"/>
      <c r="X4" s="26" t="s">
        <v>95</v>
      </c>
      <c r="Y4" s="26" t="s">
        <v>50</v>
      </c>
      <c r="Z4" s="26" t="s">
        <v>94</v>
      </c>
      <c r="AA4" s="26" t="s">
        <v>51</v>
      </c>
      <c r="AB4" s="26" t="s">
        <v>52</v>
      </c>
      <c r="AC4" s="26"/>
      <c r="AD4" s="26"/>
      <c r="AE4" s="26" t="s">
        <v>95</v>
      </c>
      <c r="AF4" s="26" t="s">
        <v>50</v>
      </c>
      <c r="AG4" s="26" t="s">
        <v>94</v>
      </c>
      <c r="AH4" s="26" t="s">
        <v>51</v>
      </c>
      <c r="AI4" s="26" t="s">
        <v>52</v>
      </c>
      <c r="AJ4" s="26"/>
      <c r="AK4" s="26"/>
      <c r="AL4" s="26" t="s">
        <v>95</v>
      </c>
      <c r="AM4" s="26" t="s">
        <v>50</v>
      </c>
      <c r="AN4" s="26" t="s">
        <v>94</v>
      </c>
      <c r="AO4" s="26" t="s">
        <v>51</v>
      </c>
      <c r="AP4" s="26" t="s">
        <v>52</v>
      </c>
      <c r="AQ4" s="26"/>
      <c r="AR4" s="26"/>
      <c r="AS4" s="26" t="s">
        <v>95</v>
      </c>
      <c r="AT4" s="32" t="s">
        <v>96</v>
      </c>
      <c r="AU4" s="31" t="s">
        <v>97</v>
      </c>
      <c r="AV4" s="26" t="s">
        <v>47</v>
      </c>
    </row>
    <row r="5" spans="1:48" ht="15">
      <c r="A5" s="26"/>
      <c r="B5" s="31" t="s">
        <v>56</v>
      </c>
      <c r="C5" s="31" t="s">
        <v>57</v>
      </c>
      <c r="D5" s="26" t="s">
        <v>58</v>
      </c>
      <c r="E5" s="26" t="s">
        <v>98</v>
      </c>
      <c r="F5" s="26" t="s">
        <v>59</v>
      </c>
      <c r="G5" s="26"/>
      <c r="H5" s="26"/>
      <c r="I5" s="26"/>
      <c r="J5" s="26" t="s">
        <v>60</v>
      </c>
      <c r="K5" s="26" t="s">
        <v>58</v>
      </c>
      <c r="L5" s="26" t="s">
        <v>98</v>
      </c>
      <c r="M5" s="26" t="s">
        <v>59</v>
      </c>
      <c r="N5" s="26"/>
      <c r="O5" s="26"/>
      <c r="P5" s="26"/>
      <c r="Q5" s="26" t="s">
        <v>60</v>
      </c>
      <c r="R5" s="26" t="s">
        <v>58</v>
      </c>
      <c r="S5" s="26" t="s">
        <v>98</v>
      </c>
      <c r="T5" s="26" t="s">
        <v>59</v>
      </c>
      <c r="U5" s="26"/>
      <c r="V5" s="26"/>
      <c r="W5" s="26"/>
      <c r="X5" s="26" t="s">
        <v>60</v>
      </c>
      <c r="Y5" s="26" t="s">
        <v>58</v>
      </c>
      <c r="Z5" s="26" t="s">
        <v>98</v>
      </c>
      <c r="AA5" s="26" t="s">
        <v>59</v>
      </c>
      <c r="AB5" s="26"/>
      <c r="AC5" s="26"/>
      <c r="AD5" s="26"/>
      <c r="AE5" s="26" t="s">
        <v>60</v>
      </c>
      <c r="AF5" s="26" t="s">
        <v>58</v>
      </c>
      <c r="AG5" s="26" t="s">
        <v>98</v>
      </c>
      <c r="AH5" s="26" t="s">
        <v>59</v>
      </c>
      <c r="AI5" s="26"/>
      <c r="AJ5" s="26"/>
      <c r="AK5" s="26"/>
      <c r="AL5" s="26" t="s">
        <v>60</v>
      </c>
      <c r="AM5" s="26" t="s">
        <v>58</v>
      </c>
      <c r="AN5" s="26" t="s">
        <v>98</v>
      </c>
      <c r="AO5" s="26" t="s">
        <v>59</v>
      </c>
      <c r="AP5" s="26"/>
      <c r="AQ5" s="26"/>
      <c r="AR5" s="26"/>
      <c r="AS5" s="26" t="s">
        <v>60</v>
      </c>
      <c r="AT5" s="32" t="s">
        <v>99</v>
      </c>
      <c r="AU5" s="31" t="s">
        <v>100</v>
      </c>
      <c r="AV5" s="26"/>
    </row>
    <row r="6" spans="1:48" ht="15">
      <c r="A6" s="26"/>
      <c r="B6" s="31"/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32"/>
      <c r="AU6" s="31"/>
      <c r="AV6" s="26"/>
    </row>
    <row r="7" spans="1:48" ht="15">
      <c r="A7" s="76">
        <v>1</v>
      </c>
      <c r="B7" s="35" t="s">
        <v>334</v>
      </c>
      <c r="C7" s="35" t="s">
        <v>294</v>
      </c>
      <c r="D7" s="63">
        <v>5</v>
      </c>
      <c r="E7" s="63">
        <v>2</v>
      </c>
      <c r="F7" s="37">
        <v>1603</v>
      </c>
      <c r="G7" s="64">
        <f aca="true" t="shared" si="0" ref="G7:G21">((D7+E7)*100)/F7</f>
        <v>0.4366812227074236</v>
      </c>
      <c r="H7" s="65">
        <f aca="true" t="shared" si="1" ref="H7:H21">SUM(D7/F7)*100</f>
        <v>0.3119151590767312</v>
      </c>
      <c r="I7" s="65">
        <f aca="true" t="shared" si="2" ref="I7:I21">SUM(E7/F7)*100</f>
        <v>0.12476606363069245</v>
      </c>
      <c r="J7" s="66">
        <f aca="true" t="shared" si="3" ref="J7:J21">ROUND(G7,4)</f>
        <v>0.4367</v>
      </c>
      <c r="K7" s="63">
        <v>5</v>
      </c>
      <c r="L7" s="63">
        <v>21</v>
      </c>
      <c r="M7" s="37">
        <v>1371</v>
      </c>
      <c r="N7" s="64">
        <f aca="true" t="shared" si="4" ref="N7:N21">((K7+L7)*100)/M7</f>
        <v>1.8964259664478482</v>
      </c>
      <c r="O7" s="65">
        <f aca="true" t="shared" si="5" ref="O7:O21">SUM(K7/M7)*100</f>
        <v>0.36469730123997085</v>
      </c>
      <c r="P7" s="65">
        <f aca="true" t="shared" si="6" ref="P7:P21">SUM(L7/M7)*100</f>
        <v>1.5317286652078774</v>
      </c>
      <c r="Q7" s="66">
        <f aca="true" t="shared" si="7" ref="Q7:Q21">ROUND(N7,4)</f>
        <v>1.8964</v>
      </c>
      <c r="R7" s="63">
        <v>2</v>
      </c>
      <c r="S7" s="63">
        <v>10</v>
      </c>
      <c r="T7" s="37">
        <v>1559</v>
      </c>
      <c r="U7" s="64">
        <f aca="true" t="shared" si="8" ref="U7:U21">((R7+S7)*100)/T7</f>
        <v>0.7697241821680565</v>
      </c>
      <c r="V7" s="65">
        <f aca="true" t="shared" si="9" ref="V7:V21">SUM(R7/T7)*100</f>
        <v>0.12828736369467605</v>
      </c>
      <c r="W7" s="65">
        <f aca="true" t="shared" si="10" ref="W7:W21">SUM(S7/T7)*100</f>
        <v>0.6414368184733804</v>
      </c>
      <c r="X7" s="66">
        <f aca="true" t="shared" si="11" ref="X7:X21">ROUND(U7,4)</f>
        <v>0.7697</v>
      </c>
      <c r="Y7" s="63">
        <v>53</v>
      </c>
      <c r="Z7" s="63">
        <v>1</v>
      </c>
      <c r="AA7" s="37">
        <v>1792</v>
      </c>
      <c r="AB7" s="64">
        <f aca="true" t="shared" si="12" ref="AB7:AB21">((Y7+Z7)*100)/AA7</f>
        <v>3.013392857142857</v>
      </c>
      <c r="AC7" s="65">
        <f aca="true" t="shared" si="13" ref="AC7:AC21">SUM(Y7/AA7)*100</f>
        <v>2.9575892857142856</v>
      </c>
      <c r="AD7" s="65">
        <f aca="true" t="shared" si="14" ref="AD7:AD21">SUM(Z7/AA7)*100</f>
        <v>0.055803571428571425</v>
      </c>
      <c r="AE7" s="66">
        <f aca="true" t="shared" si="15" ref="AE7:AE21">ROUND(AB7,4)</f>
        <v>3.0134</v>
      </c>
      <c r="AF7" s="63">
        <v>13</v>
      </c>
      <c r="AG7" s="63">
        <v>35</v>
      </c>
      <c r="AH7" s="37">
        <v>1178</v>
      </c>
      <c r="AI7" s="64">
        <f aca="true" t="shared" si="16" ref="AI7:AI21">((AF7+AG7)*100)/AH7</f>
        <v>4.074702886247878</v>
      </c>
      <c r="AJ7" s="65">
        <f aca="true" t="shared" si="17" ref="AJ7:AJ21">SUM(AF7/AH7)*100</f>
        <v>1.1035653650254669</v>
      </c>
      <c r="AK7" s="65">
        <f aca="true" t="shared" si="18" ref="AK7:AK21">SUM(AG7/AH7)*100</f>
        <v>2.9711375212224107</v>
      </c>
      <c r="AL7" s="66">
        <f aca="true" t="shared" si="19" ref="AL7:AL21">ROUND(AI7,4)</f>
        <v>4.0747</v>
      </c>
      <c r="AM7" s="63">
        <v>5</v>
      </c>
      <c r="AN7" s="63">
        <v>19</v>
      </c>
      <c r="AO7" s="37">
        <v>390</v>
      </c>
      <c r="AP7" s="64">
        <f aca="true" t="shared" si="20" ref="AP7:AP21">((AM7+AN7)*100)/AO7</f>
        <v>6.153846153846154</v>
      </c>
      <c r="AQ7" s="65">
        <f aca="true" t="shared" si="21" ref="AQ7:AQ21">SUM(AM7/AO7)*100</f>
        <v>1.282051282051282</v>
      </c>
      <c r="AR7" s="65">
        <f aca="true" t="shared" si="22" ref="AR7:AR21">SUM(AN7/AO7)*100</f>
        <v>4.871794871794872</v>
      </c>
      <c r="AS7" s="66">
        <f aca="true" t="shared" si="23" ref="AS7:AS21">ROUND(AP7,4)</f>
        <v>6.1538</v>
      </c>
      <c r="AT7" s="67">
        <f aca="true" t="shared" si="24" ref="AT7:AT21">COUNT(D7,E7,K7,L7,R7,S7,Y7,Z7,AF7,AG7,AM7,AN7)</f>
        <v>12</v>
      </c>
      <c r="AU7" s="68">
        <f aca="true" t="shared" si="25" ref="AU7:AU21">SUM(J7,Q7,X7,AE7,AL7,AS7)</f>
        <v>16.3447</v>
      </c>
      <c r="AV7" s="76">
        <v>1</v>
      </c>
    </row>
    <row r="8" spans="1:48" ht="15">
      <c r="A8" s="77">
        <v>2</v>
      </c>
      <c r="B8" s="35" t="s">
        <v>335</v>
      </c>
      <c r="C8" s="35" t="s">
        <v>336</v>
      </c>
      <c r="D8" s="63">
        <v>8</v>
      </c>
      <c r="E8" s="63">
        <v>6</v>
      </c>
      <c r="F8" s="37">
        <v>486</v>
      </c>
      <c r="G8" s="64">
        <f t="shared" si="0"/>
        <v>2.880658436213992</v>
      </c>
      <c r="H8" s="65">
        <f t="shared" si="1"/>
        <v>1.646090534979424</v>
      </c>
      <c r="I8" s="65">
        <f t="shared" si="2"/>
        <v>1.2345679012345678</v>
      </c>
      <c r="J8" s="66">
        <f t="shared" si="3"/>
        <v>2.8807</v>
      </c>
      <c r="K8" s="63">
        <v>3</v>
      </c>
      <c r="L8" s="63">
        <v>1</v>
      </c>
      <c r="M8" s="37">
        <v>429</v>
      </c>
      <c r="N8" s="64">
        <f t="shared" si="4"/>
        <v>0.9324009324009324</v>
      </c>
      <c r="O8" s="65">
        <f t="shared" si="5"/>
        <v>0.6993006993006993</v>
      </c>
      <c r="P8" s="65">
        <f t="shared" si="6"/>
        <v>0.2331002331002331</v>
      </c>
      <c r="Q8" s="66">
        <f t="shared" si="7"/>
        <v>0.9324</v>
      </c>
      <c r="R8" s="63">
        <v>6</v>
      </c>
      <c r="S8" s="63">
        <v>22</v>
      </c>
      <c r="T8" s="37">
        <v>487</v>
      </c>
      <c r="U8" s="64">
        <f t="shared" si="8"/>
        <v>5.749486652977413</v>
      </c>
      <c r="V8" s="65">
        <f t="shared" si="9"/>
        <v>1.2320328542094456</v>
      </c>
      <c r="W8" s="65">
        <f t="shared" si="10"/>
        <v>4.517453798767967</v>
      </c>
      <c r="X8" s="66">
        <f t="shared" si="11"/>
        <v>5.7495</v>
      </c>
      <c r="Y8" s="63">
        <v>2</v>
      </c>
      <c r="Z8" s="63">
        <v>3</v>
      </c>
      <c r="AA8" s="37">
        <v>419</v>
      </c>
      <c r="AB8" s="64">
        <f t="shared" si="12"/>
        <v>1.1933174224343674</v>
      </c>
      <c r="AC8" s="65">
        <f t="shared" si="13"/>
        <v>0.47732696897374705</v>
      </c>
      <c r="AD8" s="65">
        <f t="shared" si="14"/>
        <v>0.7159904534606205</v>
      </c>
      <c r="AE8" s="66">
        <f t="shared" si="15"/>
        <v>1.1933</v>
      </c>
      <c r="AF8" s="63">
        <v>3</v>
      </c>
      <c r="AG8" s="63">
        <v>1</v>
      </c>
      <c r="AH8" s="37">
        <v>482</v>
      </c>
      <c r="AI8" s="64">
        <f t="shared" si="16"/>
        <v>0.8298755186721992</v>
      </c>
      <c r="AJ8" s="65">
        <f t="shared" si="17"/>
        <v>0.6224066390041494</v>
      </c>
      <c r="AK8" s="65">
        <f t="shared" si="18"/>
        <v>0.2074688796680498</v>
      </c>
      <c r="AL8" s="66">
        <f t="shared" si="19"/>
        <v>0.8299</v>
      </c>
      <c r="AM8" s="63">
        <v>17</v>
      </c>
      <c r="AN8" s="63">
        <v>15</v>
      </c>
      <c r="AO8" s="37">
        <v>644</v>
      </c>
      <c r="AP8" s="64">
        <f t="shared" si="20"/>
        <v>4.968944099378882</v>
      </c>
      <c r="AQ8" s="65">
        <f t="shared" si="21"/>
        <v>2.639751552795031</v>
      </c>
      <c r="AR8" s="65">
        <f t="shared" si="22"/>
        <v>2.329192546583851</v>
      </c>
      <c r="AS8" s="66">
        <f t="shared" si="23"/>
        <v>4.9689</v>
      </c>
      <c r="AT8" s="67">
        <f t="shared" si="24"/>
        <v>12</v>
      </c>
      <c r="AU8" s="68">
        <f t="shared" si="25"/>
        <v>16.5547</v>
      </c>
      <c r="AV8" s="77">
        <v>2</v>
      </c>
    </row>
    <row r="9" spans="1:48" ht="15">
      <c r="A9" s="77">
        <v>3</v>
      </c>
      <c r="B9" s="35" t="s">
        <v>337</v>
      </c>
      <c r="C9" s="35" t="s">
        <v>338</v>
      </c>
      <c r="D9" s="63">
        <v>13</v>
      </c>
      <c r="E9" s="63">
        <v>93</v>
      </c>
      <c r="F9" s="37">
        <v>2415</v>
      </c>
      <c r="G9" s="64">
        <f t="shared" si="0"/>
        <v>4.3892339544513455</v>
      </c>
      <c r="H9" s="65">
        <f t="shared" si="1"/>
        <v>0.5383022774327122</v>
      </c>
      <c r="I9" s="65">
        <f t="shared" si="2"/>
        <v>3.8509316770186333</v>
      </c>
      <c r="J9" s="66">
        <f t="shared" si="3"/>
        <v>4.3892</v>
      </c>
      <c r="K9" s="63">
        <v>12</v>
      </c>
      <c r="L9" s="63">
        <v>15</v>
      </c>
      <c r="M9" s="37">
        <v>2811</v>
      </c>
      <c r="N9" s="64">
        <f t="shared" si="4"/>
        <v>0.96051227321238</v>
      </c>
      <c r="O9" s="65">
        <f t="shared" si="5"/>
        <v>0.42689434364994666</v>
      </c>
      <c r="P9" s="65">
        <f t="shared" si="6"/>
        <v>0.5336179295624333</v>
      </c>
      <c r="Q9" s="66">
        <f t="shared" si="7"/>
        <v>0.9605</v>
      </c>
      <c r="R9" s="63">
        <v>46</v>
      </c>
      <c r="S9" s="63">
        <v>54</v>
      </c>
      <c r="T9" s="37">
        <v>2506</v>
      </c>
      <c r="U9" s="64">
        <f t="shared" si="8"/>
        <v>3.9904229848363926</v>
      </c>
      <c r="V9" s="65">
        <f t="shared" si="9"/>
        <v>1.8355945730247407</v>
      </c>
      <c r="W9" s="65">
        <f t="shared" si="10"/>
        <v>2.154828411811652</v>
      </c>
      <c r="X9" s="66">
        <f t="shared" si="11"/>
        <v>3.9904</v>
      </c>
      <c r="Y9" s="63">
        <v>17</v>
      </c>
      <c r="Z9" s="63">
        <v>45</v>
      </c>
      <c r="AA9" s="37">
        <v>3130</v>
      </c>
      <c r="AB9" s="64">
        <f t="shared" si="12"/>
        <v>1.9808306709265175</v>
      </c>
      <c r="AC9" s="65">
        <f t="shared" si="13"/>
        <v>0.5431309904153354</v>
      </c>
      <c r="AD9" s="65">
        <f t="shared" si="14"/>
        <v>1.4376996805111821</v>
      </c>
      <c r="AE9" s="66">
        <f t="shared" si="15"/>
        <v>1.9808</v>
      </c>
      <c r="AF9" s="63">
        <v>19</v>
      </c>
      <c r="AG9" s="63">
        <v>51</v>
      </c>
      <c r="AH9" s="37">
        <v>3275</v>
      </c>
      <c r="AI9" s="64">
        <f t="shared" si="16"/>
        <v>2.1374045801526718</v>
      </c>
      <c r="AJ9" s="65">
        <f t="shared" si="17"/>
        <v>0.5801526717557252</v>
      </c>
      <c r="AK9" s="65">
        <f t="shared" si="18"/>
        <v>1.5572519083969465</v>
      </c>
      <c r="AL9" s="66">
        <f t="shared" si="19"/>
        <v>2.1374</v>
      </c>
      <c r="AM9" s="63">
        <v>5</v>
      </c>
      <c r="AN9" s="63">
        <v>26</v>
      </c>
      <c r="AO9" s="37">
        <v>888</v>
      </c>
      <c r="AP9" s="64">
        <f t="shared" si="20"/>
        <v>3.490990990990991</v>
      </c>
      <c r="AQ9" s="65">
        <f t="shared" si="21"/>
        <v>0.5630630630630631</v>
      </c>
      <c r="AR9" s="65">
        <f t="shared" si="22"/>
        <v>2.9279279279279278</v>
      </c>
      <c r="AS9" s="66">
        <f t="shared" si="23"/>
        <v>3.491</v>
      </c>
      <c r="AT9" s="67">
        <f t="shared" si="24"/>
        <v>12</v>
      </c>
      <c r="AU9" s="68">
        <f t="shared" si="25"/>
        <v>16.9493</v>
      </c>
      <c r="AV9" s="77">
        <v>3</v>
      </c>
    </row>
    <row r="10" spans="1:48" ht="15">
      <c r="A10" s="77">
        <v>4</v>
      </c>
      <c r="B10" s="35" t="s">
        <v>339</v>
      </c>
      <c r="C10" s="35" t="s">
        <v>340</v>
      </c>
      <c r="D10" s="63">
        <v>25</v>
      </c>
      <c r="E10" s="63">
        <v>10</v>
      </c>
      <c r="F10" s="37">
        <v>475</v>
      </c>
      <c r="G10" s="64">
        <f t="shared" si="0"/>
        <v>7.368421052631579</v>
      </c>
      <c r="H10" s="65">
        <f t="shared" si="1"/>
        <v>5.263157894736842</v>
      </c>
      <c r="I10" s="65">
        <f t="shared" si="2"/>
        <v>2.1052631578947367</v>
      </c>
      <c r="J10" s="66">
        <f t="shared" si="3"/>
        <v>7.3684</v>
      </c>
      <c r="K10" s="63">
        <v>27</v>
      </c>
      <c r="L10" s="63">
        <v>2</v>
      </c>
      <c r="M10" s="37">
        <v>332</v>
      </c>
      <c r="N10" s="64">
        <f t="shared" si="4"/>
        <v>8.734939759036145</v>
      </c>
      <c r="O10" s="65">
        <f t="shared" si="5"/>
        <v>8.132530120481928</v>
      </c>
      <c r="P10" s="65">
        <f t="shared" si="6"/>
        <v>0.6024096385542169</v>
      </c>
      <c r="Q10" s="66">
        <f t="shared" si="7"/>
        <v>8.7349</v>
      </c>
      <c r="R10" s="63">
        <v>4</v>
      </c>
      <c r="S10" s="63">
        <v>6</v>
      </c>
      <c r="T10" s="37">
        <v>225</v>
      </c>
      <c r="U10" s="64">
        <f t="shared" si="8"/>
        <v>4.444444444444445</v>
      </c>
      <c r="V10" s="65">
        <f t="shared" si="9"/>
        <v>1.7777777777777777</v>
      </c>
      <c r="W10" s="65">
        <f t="shared" si="10"/>
        <v>2.666666666666667</v>
      </c>
      <c r="X10" s="66">
        <f t="shared" si="11"/>
        <v>4.4444</v>
      </c>
      <c r="Y10" s="63">
        <v>5</v>
      </c>
      <c r="Z10" s="63">
        <v>1</v>
      </c>
      <c r="AA10" s="37">
        <v>236</v>
      </c>
      <c r="AB10" s="64">
        <f t="shared" si="12"/>
        <v>2.542372881355932</v>
      </c>
      <c r="AC10" s="65">
        <f t="shared" si="13"/>
        <v>2.11864406779661</v>
      </c>
      <c r="AD10" s="65">
        <f t="shared" si="14"/>
        <v>0.423728813559322</v>
      </c>
      <c r="AE10" s="66">
        <f t="shared" si="15"/>
        <v>2.5424</v>
      </c>
      <c r="AF10" s="63">
        <v>1</v>
      </c>
      <c r="AG10" s="63">
        <v>12</v>
      </c>
      <c r="AH10" s="37">
        <v>409</v>
      </c>
      <c r="AI10" s="64">
        <f t="shared" si="16"/>
        <v>3.1784841075794623</v>
      </c>
      <c r="AJ10" s="65">
        <f t="shared" si="17"/>
        <v>0.24449877750611246</v>
      </c>
      <c r="AK10" s="65">
        <f t="shared" si="18"/>
        <v>2.93398533007335</v>
      </c>
      <c r="AL10" s="66">
        <f t="shared" si="19"/>
        <v>3.1785</v>
      </c>
      <c r="AM10" s="63">
        <v>1</v>
      </c>
      <c r="AN10" s="63">
        <v>4</v>
      </c>
      <c r="AO10" s="37">
        <v>260</v>
      </c>
      <c r="AP10" s="64">
        <f t="shared" si="20"/>
        <v>1.9230769230769231</v>
      </c>
      <c r="AQ10" s="65">
        <f t="shared" si="21"/>
        <v>0.38461538461538464</v>
      </c>
      <c r="AR10" s="65">
        <f t="shared" si="22"/>
        <v>1.5384615384615385</v>
      </c>
      <c r="AS10" s="66">
        <f t="shared" si="23"/>
        <v>1.9231</v>
      </c>
      <c r="AT10" s="67">
        <f t="shared" si="24"/>
        <v>12</v>
      </c>
      <c r="AU10" s="68">
        <f t="shared" si="25"/>
        <v>28.1917</v>
      </c>
      <c r="AV10" s="77">
        <v>4</v>
      </c>
    </row>
    <row r="11" spans="1:48" ht="15">
      <c r="A11" s="77">
        <v>5</v>
      </c>
      <c r="B11" s="44" t="s">
        <v>341</v>
      </c>
      <c r="C11" s="44" t="s">
        <v>342</v>
      </c>
      <c r="D11" s="63">
        <v>2</v>
      </c>
      <c r="E11" s="63">
        <v>1</v>
      </c>
      <c r="F11" s="37">
        <v>233</v>
      </c>
      <c r="G11" s="77">
        <f t="shared" si="0"/>
        <v>1.2875536480686696</v>
      </c>
      <c r="H11" s="65">
        <f t="shared" si="1"/>
        <v>0.8583690987124464</v>
      </c>
      <c r="I11" s="65">
        <f t="shared" si="2"/>
        <v>0.4291845493562232</v>
      </c>
      <c r="J11" s="66">
        <f t="shared" si="3"/>
        <v>1.2876</v>
      </c>
      <c r="K11" s="63">
        <v>17</v>
      </c>
      <c r="L11" s="63">
        <v>2</v>
      </c>
      <c r="M11" s="37">
        <v>454</v>
      </c>
      <c r="N11" s="77">
        <f t="shared" si="4"/>
        <v>4.185022026431718</v>
      </c>
      <c r="O11" s="65">
        <f t="shared" si="5"/>
        <v>3.7444933920704844</v>
      </c>
      <c r="P11" s="65">
        <f t="shared" si="6"/>
        <v>0.4405286343612335</v>
      </c>
      <c r="Q11" s="66">
        <f t="shared" si="7"/>
        <v>4.185</v>
      </c>
      <c r="R11" s="63">
        <v>9</v>
      </c>
      <c r="S11" s="63">
        <v>6</v>
      </c>
      <c r="T11" s="37">
        <v>294</v>
      </c>
      <c r="U11" s="77">
        <f t="shared" si="8"/>
        <v>5.1020408163265305</v>
      </c>
      <c r="V11" s="65">
        <f t="shared" si="9"/>
        <v>3.061224489795918</v>
      </c>
      <c r="W11" s="65">
        <f t="shared" si="10"/>
        <v>2.0408163265306123</v>
      </c>
      <c r="X11" s="66">
        <f t="shared" si="11"/>
        <v>5.102</v>
      </c>
      <c r="Y11" s="63">
        <v>37</v>
      </c>
      <c r="Z11" s="63">
        <v>3</v>
      </c>
      <c r="AA11" s="37">
        <v>554</v>
      </c>
      <c r="AB11" s="77">
        <f t="shared" si="12"/>
        <v>7.2202166064981945</v>
      </c>
      <c r="AC11" s="65">
        <f t="shared" si="13"/>
        <v>6.678700361010831</v>
      </c>
      <c r="AD11" s="65">
        <f t="shared" si="14"/>
        <v>0.5415162454873645</v>
      </c>
      <c r="AE11" s="66">
        <f t="shared" si="15"/>
        <v>7.2202</v>
      </c>
      <c r="AF11" s="63">
        <v>42</v>
      </c>
      <c r="AG11" s="63">
        <v>1</v>
      </c>
      <c r="AH11" s="37">
        <v>537</v>
      </c>
      <c r="AI11" s="77">
        <f t="shared" si="16"/>
        <v>8.007448789571695</v>
      </c>
      <c r="AJ11" s="65">
        <f t="shared" si="17"/>
        <v>7.82122905027933</v>
      </c>
      <c r="AK11" s="65">
        <f t="shared" si="18"/>
        <v>0.186219739292365</v>
      </c>
      <c r="AL11" s="66">
        <f t="shared" si="19"/>
        <v>8.0074</v>
      </c>
      <c r="AM11" s="63">
        <v>12</v>
      </c>
      <c r="AN11" s="63">
        <v>8</v>
      </c>
      <c r="AO11" s="37">
        <v>487</v>
      </c>
      <c r="AP11" s="77">
        <f t="shared" si="20"/>
        <v>4.1067761806981515</v>
      </c>
      <c r="AQ11" s="65">
        <f t="shared" si="21"/>
        <v>2.4640657084188913</v>
      </c>
      <c r="AR11" s="65">
        <f t="shared" si="22"/>
        <v>1.642710472279261</v>
      </c>
      <c r="AS11" s="66">
        <f t="shared" si="23"/>
        <v>4.1068</v>
      </c>
      <c r="AT11" s="67">
        <f t="shared" si="24"/>
        <v>12</v>
      </c>
      <c r="AU11" s="68">
        <f t="shared" si="25"/>
        <v>29.909000000000002</v>
      </c>
      <c r="AV11" s="77">
        <v>5</v>
      </c>
    </row>
    <row r="12" spans="1:48" ht="15">
      <c r="A12" s="77">
        <v>6</v>
      </c>
      <c r="B12" s="35" t="s">
        <v>343</v>
      </c>
      <c r="C12" s="35" t="s">
        <v>285</v>
      </c>
      <c r="D12" s="63">
        <v>7</v>
      </c>
      <c r="E12" s="63">
        <v>10</v>
      </c>
      <c r="F12" s="37">
        <v>1083</v>
      </c>
      <c r="G12" s="64">
        <f t="shared" si="0"/>
        <v>1.569713758079409</v>
      </c>
      <c r="H12" s="65">
        <f t="shared" si="1"/>
        <v>0.6463527239150507</v>
      </c>
      <c r="I12" s="65">
        <f t="shared" si="2"/>
        <v>0.9233610341643583</v>
      </c>
      <c r="J12" s="66">
        <f t="shared" si="3"/>
        <v>1.5697</v>
      </c>
      <c r="K12" s="63">
        <v>7</v>
      </c>
      <c r="L12" s="63">
        <v>13</v>
      </c>
      <c r="M12" s="37">
        <v>946</v>
      </c>
      <c r="N12" s="64">
        <f t="shared" si="4"/>
        <v>2.1141649048625792</v>
      </c>
      <c r="O12" s="65">
        <f t="shared" si="5"/>
        <v>0.7399577167019027</v>
      </c>
      <c r="P12" s="65">
        <f t="shared" si="6"/>
        <v>1.3742071881606766</v>
      </c>
      <c r="Q12" s="66">
        <f t="shared" si="7"/>
        <v>2.1142</v>
      </c>
      <c r="R12" s="63">
        <v>19</v>
      </c>
      <c r="S12" s="63">
        <v>18</v>
      </c>
      <c r="T12" s="37">
        <v>497</v>
      </c>
      <c r="U12" s="64">
        <f t="shared" si="8"/>
        <v>7.44466800804829</v>
      </c>
      <c r="V12" s="65">
        <f t="shared" si="9"/>
        <v>3.8229376257545273</v>
      </c>
      <c r="W12" s="65">
        <f t="shared" si="10"/>
        <v>3.6217303822937628</v>
      </c>
      <c r="X12" s="66">
        <f t="shared" si="11"/>
        <v>7.4447</v>
      </c>
      <c r="Y12" s="63">
        <v>19</v>
      </c>
      <c r="Z12" s="63">
        <v>18</v>
      </c>
      <c r="AA12" s="37">
        <v>441</v>
      </c>
      <c r="AB12" s="64">
        <f t="shared" si="12"/>
        <v>8.390022675736962</v>
      </c>
      <c r="AC12" s="65">
        <f t="shared" si="13"/>
        <v>4.308390022675737</v>
      </c>
      <c r="AD12" s="65">
        <f t="shared" si="14"/>
        <v>4.081632653061225</v>
      </c>
      <c r="AE12" s="66">
        <f t="shared" si="15"/>
        <v>8.39</v>
      </c>
      <c r="AF12" s="63">
        <v>7</v>
      </c>
      <c r="AG12" s="63">
        <v>18</v>
      </c>
      <c r="AH12" s="37">
        <v>793</v>
      </c>
      <c r="AI12" s="64">
        <f t="shared" si="16"/>
        <v>3.1525851197982346</v>
      </c>
      <c r="AJ12" s="65">
        <f t="shared" si="17"/>
        <v>0.8827238335435058</v>
      </c>
      <c r="AK12" s="65">
        <f t="shared" si="18"/>
        <v>2.269861286254729</v>
      </c>
      <c r="AL12" s="66">
        <f t="shared" si="19"/>
        <v>3.1526</v>
      </c>
      <c r="AM12" s="63">
        <v>14</v>
      </c>
      <c r="AN12" s="63">
        <v>9</v>
      </c>
      <c r="AO12" s="37">
        <v>224</v>
      </c>
      <c r="AP12" s="64">
        <f t="shared" si="20"/>
        <v>10.267857142857142</v>
      </c>
      <c r="AQ12" s="65">
        <f t="shared" si="21"/>
        <v>6.25</v>
      </c>
      <c r="AR12" s="65">
        <f t="shared" si="22"/>
        <v>4.017857142857143</v>
      </c>
      <c r="AS12" s="66">
        <f t="shared" si="23"/>
        <v>10.2679</v>
      </c>
      <c r="AT12" s="67">
        <f t="shared" si="24"/>
        <v>12</v>
      </c>
      <c r="AU12" s="68">
        <f t="shared" si="25"/>
        <v>32.939099999999996</v>
      </c>
      <c r="AV12" s="77">
        <v>6</v>
      </c>
    </row>
    <row r="13" spans="1:48" ht="15">
      <c r="A13" s="77">
        <v>7</v>
      </c>
      <c r="B13" s="35" t="s">
        <v>344</v>
      </c>
      <c r="C13" s="35" t="s">
        <v>345</v>
      </c>
      <c r="D13" s="63">
        <v>4</v>
      </c>
      <c r="E13" s="63">
        <v>6</v>
      </c>
      <c r="F13" s="37">
        <v>536</v>
      </c>
      <c r="G13" s="64">
        <f t="shared" si="0"/>
        <v>1.8656716417910448</v>
      </c>
      <c r="H13" s="65">
        <f t="shared" si="1"/>
        <v>0.7462686567164178</v>
      </c>
      <c r="I13" s="65">
        <f t="shared" si="2"/>
        <v>1.1194029850746268</v>
      </c>
      <c r="J13" s="66">
        <f t="shared" si="3"/>
        <v>1.8657</v>
      </c>
      <c r="K13" s="63">
        <v>1</v>
      </c>
      <c r="L13" s="63">
        <v>30</v>
      </c>
      <c r="M13" s="37">
        <v>406</v>
      </c>
      <c r="N13" s="64">
        <f t="shared" si="4"/>
        <v>7.635467980295567</v>
      </c>
      <c r="O13" s="65">
        <f t="shared" si="5"/>
        <v>0.24630541871921183</v>
      </c>
      <c r="P13" s="65">
        <f t="shared" si="6"/>
        <v>7.389162561576355</v>
      </c>
      <c r="Q13" s="66">
        <f t="shared" si="7"/>
        <v>7.6355</v>
      </c>
      <c r="R13" s="63">
        <v>6</v>
      </c>
      <c r="S13" s="63">
        <v>13</v>
      </c>
      <c r="T13" s="37">
        <v>420</v>
      </c>
      <c r="U13" s="64">
        <f t="shared" si="8"/>
        <v>4.523809523809524</v>
      </c>
      <c r="V13" s="65">
        <f t="shared" si="9"/>
        <v>1.4285714285714286</v>
      </c>
      <c r="W13" s="65">
        <f t="shared" si="10"/>
        <v>3.0952380952380953</v>
      </c>
      <c r="X13" s="66">
        <f t="shared" si="11"/>
        <v>4.5238</v>
      </c>
      <c r="Y13" s="63">
        <v>18</v>
      </c>
      <c r="Z13" s="63">
        <v>2</v>
      </c>
      <c r="AA13" s="37">
        <v>440</v>
      </c>
      <c r="AB13" s="64">
        <f t="shared" si="12"/>
        <v>4.545454545454546</v>
      </c>
      <c r="AC13" s="65">
        <f t="shared" si="13"/>
        <v>4.090909090909091</v>
      </c>
      <c r="AD13" s="65">
        <f t="shared" si="14"/>
        <v>0.45454545454545453</v>
      </c>
      <c r="AE13" s="66">
        <f t="shared" si="15"/>
        <v>4.5455</v>
      </c>
      <c r="AF13" s="63">
        <v>33</v>
      </c>
      <c r="AG13" s="63">
        <v>6</v>
      </c>
      <c r="AH13" s="37">
        <v>403</v>
      </c>
      <c r="AI13" s="64">
        <f t="shared" si="16"/>
        <v>9.67741935483871</v>
      </c>
      <c r="AJ13" s="65">
        <f t="shared" si="17"/>
        <v>8.188585607940446</v>
      </c>
      <c r="AK13" s="65">
        <f t="shared" si="18"/>
        <v>1.488833746898263</v>
      </c>
      <c r="AL13" s="66">
        <f t="shared" si="19"/>
        <v>9.6774</v>
      </c>
      <c r="AM13" s="63">
        <v>2</v>
      </c>
      <c r="AN13" s="63">
        <v>29</v>
      </c>
      <c r="AO13" s="37">
        <v>366</v>
      </c>
      <c r="AP13" s="64">
        <f t="shared" si="20"/>
        <v>8.469945355191257</v>
      </c>
      <c r="AQ13" s="65">
        <f t="shared" si="21"/>
        <v>0.546448087431694</v>
      </c>
      <c r="AR13" s="65">
        <f t="shared" si="22"/>
        <v>7.923497267759563</v>
      </c>
      <c r="AS13" s="66">
        <f t="shared" si="23"/>
        <v>8.4699</v>
      </c>
      <c r="AT13" s="67">
        <f t="shared" si="24"/>
        <v>12</v>
      </c>
      <c r="AU13" s="68">
        <f t="shared" si="25"/>
        <v>36.717800000000004</v>
      </c>
      <c r="AV13" s="77">
        <v>7</v>
      </c>
    </row>
    <row r="14" spans="1:48" ht="15">
      <c r="A14" s="77">
        <v>8</v>
      </c>
      <c r="B14" s="35" t="s">
        <v>346</v>
      </c>
      <c r="C14" s="35" t="s">
        <v>347</v>
      </c>
      <c r="D14" s="63">
        <v>98</v>
      </c>
      <c r="E14" s="63">
        <v>32</v>
      </c>
      <c r="F14" s="37">
        <v>1347</v>
      </c>
      <c r="G14" s="64">
        <f t="shared" si="0"/>
        <v>9.651076466221232</v>
      </c>
      <c r="H14" s="65">
        <f t="shared" si="1"/>
        <v>7.275426874536006</v>
      </c>
      <c r="I14" s="65">
        <f t="shared" si="2"/>
        <v>2.3756495916852263</v>
      </c>
      <c r="J14" s="66">
        <f t="shared" si="3"/>
        <v>9.6511</v>
      </c>
      <c r="K14" s="63">
        <v>2</v>
      </c>
      <c r="L14" s="63">
        <v>154</v>
      </c>
      <c r="M14" s="37">
        <v>1469</v>
      </c>
      <c r="N14" s="64">
        <f t="shared" si="4"/>
        <v>10.619469026548673</v>
      </c>
      <c r="O14" s="65">
        <f t="shared" si="5"/>
        <v>0.13614703880190604</v>
      </c>
      <c r="P14" s="65">
        <f t="shared" si="6"/>
        <v>10.483321987746766</v>
      </c>
      <c r="Q14" s="66">
        <f t="shared" si="7"/>
        <v>10.6195</v>
      </c>
      <c r="R14" s="63">
        <v>38</v>
      </c>
      <c r="S14" s="63">
        <v>10</v>
      </c>
      <c r="T14" s="37">
        <v>1484</v>
      </c>
      <c r="U14" s="64">
        <f t="shared" si="8"/>
        <v>3.234501347708895</v>
      </c>
      <c r="V14" s="65">
        <f t="shared" si="9"/>
        <v>2.560646900269542</v>
      </c>
      <c r="W14" s="65">
        <f t="shared" si="10"/>
        <v>0.6738544474393532</v>
      </c>
      <c r="X14" s="66">
        <f t="shared" si="11"/>
        <v>3.2345</v>
      </c>
      <c r="Y14" s="63">
        <v>2</v>
      </c>
      <c r="Z14" s="63">
        <v>5</v>
      </c>
      <c r="AA14" s="37">
        <v>355</v>
      </c>
      <c r="AB14" s="64">
        <f t="shared" si="12"/>
        <v>1.971830985915493</v>
      </c>
      <c r="AC14" s="65">
        <f t="shared" si="13"/>
        <v>0.5633802816901409</v>
      </c>
      <c r="AD14" s="65">
        <f t="shared" si="14"/>
        <v>1.4084507042253522</v>
      </c>
      <c r="AE14" s="66">
        <f t="shared" si="15"/>
        <v>1.9718</v>
      </c>
      <c r="AF14" s="63">
        <v>11</v>
      </c>
      <c r="AG14" s="63">
        <v>59</v>
      </c>
      <c r="AH14" s="37">
        <v>1054</v>
      </c>
      <c r="AI14" s="64">
        <f t="shared" si="16"/>
        <v>6.641366223908919</v>
      </c>
      <c r="AJ14" s="65">
        <f t="shared" si="17"/>
        <v>1.0436432637571158</v>
      </c>
      <c r="AK14" s="65">
        <f t="shared" si="18"/>
        <v>5.597722960151803</v>
      </c>
      <c r="AL14" s="66">
        <f t="shared" si="19"/>
        <v>6.6414</v>
      </c>
      <c r="AM14" s="63">
        <v>53</v>
      </c>
      <c r="AN14" s="63">
        <v>13</v>
      </c>
      <c r="AO14" s="37">
        <v>949</v>
      </c>
      <c r="AP14" s="64">
        <f t="shared" si="20"/>
        <v>6.954689146469969</v>
      </c>
      <c r="AQ14" s="65">
        <f t="shared" si="21"/>
        <v>5.584826132771338</v>
      </c>
      <c r="AR14" s="65">
        <f t="shared" si="22"/>
        <v>1.36986301369863</v>
      </c>
      <c r="AS14" s="66">
        <f t="shared" si="23"/>
        <v>6.9547</v>
      </c>
      <c r="AT14" s="67">
        <f t="shared" si="24"/>
        <v>12</v>
      </c>
      <c r="AU14" s="68">
        <f t="shared" si="25"/>
        <v>39.073</v>
      </c>
      <c r="AV14" s="77">
        <v>8</v>
      </c>
    </row>
    <row r="15" spans="1:48" ht="15">
      <c r="A15" s="77">
        <v>9</v>
      </c>
      <c r="B15" s="35" t="s">
        <v>348</v>
      </c>
      <c r="C15" s="35" t="s">
        <v>281</v>
      </c>
      <c r="D15" s="63">
        <v>8</v>
      </c>
      <c r="E15" s="63">
        <v>31</v>
      </c>
      <c r="F15" s="37">
        <v>2061</v>
      </c>
      <c r="G15" s="64">
        <f t="shared" si="0"/>
        <v>1.8922852983988354</v>
      </c>
      <c r="H15" s="65">
        <f t="shared" si="1"/>
        <v>0.38816108685104317</v>
      </c>
      <c r="I15" s="65">
        <f t="shared" si="2"/>
        <v>1.5041242115477924</v>
      </c>
      <c r="J15" s="66">
        <f t="shared" si="3"/>
        <v>1.8923</v>
      </c>
      <c r="K15" s="63">
        <v>5</v>
      </c>
      <c r="L15" s="63">
        <v>43</v>
      </c>
      <c r="M15" s="37">
        <v>2121</v>
      </c>
      <c r="N15" s="64">
        <f t="shared" si="4"/>
        <v>2.263083451202263</v>
      </c>
      <c r="O15" s="65">
        <f t="shared" si="5"/>
        <v>0.23573785950023576</v>
      </c>
      <c r="P15" s="65">
        <f t="shared" si="6"/>
        <v>2.0273455917020273</v>
      </c>
      <c r="Q15" s="66">
        <f t="shared" si="7"/>
        <v>2.2631</v>
      </c>
      <c r="R15" s="63">
        <v>1</v>
      </c>
      <c r="S15" s="63">
        <v>56</v>
      </c>
      <c r="T15" s="37">
        <v>2023</v>
      </c>
      <c r="U15" s="64">
        <f t="shared" si="8"/>
        <v>2.8175976272862084</v>
      </c>
      <c r="V15" s="65">
        <f t="shared" si="9"/>
        <v>0.049431537320810674</v>
      </c>
      <c r="W15" s="65">
        <f t="shared" si="10"/>
        <v>2.768166089965398</v>
      </c>
      <c r="X15" s="66">
        <f t="shared" si="11"/>
        <v>2.8176</v>
      </c>
      <c r="Y15" s="63">
        <v>73</v>
      </c>
      <c r="Z15" s="63">
        <v>35</v>
      </c>
      <c r="AA15" s="37">
        <v>1069</v>
      </c>
      <c r="AB15" s="64">
        <f t="shared" si="12"/>
        <v>10.102899906454631</v>
      </c>
      <c r="AC15" s="65">
        <f t="shared" si="13"/>
        <v>6.828811973807297</v>
      </c>
      <c r="AD15" s="65">
        <f t="shared" si="14"/>
        <v>3.274087932647334</v>
      </c>
      <c r="AE15" s="66">
        <f t="shared" si="15"/>
        <v>10.1029</v>
      </c>
      <c r="AF15" s="63">
        <v>88</v>
      </c>
      <c r="AG15" s="63">
        <v>73</v>
      </c>
      <c r="AH15" s="37">
        <v>1371</v>
      </c>
      <c r="AI15" s="64">
        <f t="shared" si="16"/>
        <v>11.74325309992706</v>
      </c>
      <c r="AJ15" s="65">
        <f t="shared" si="17"/>
        <v>6.418672501823488</v>
      </c>
      <c r="AK15" s="65">
        <f t="shared" si="18"/>
        <v>5.324580598103574</v>
      </c>
      <c r="AL15" s="66">
        <f t="shared" si="19"/>
        <v>11.7433</v>
      </c>
      <c r="AM15" s="63">
        <v>8</v>
      </c>
      <c r="AN15" s="63">
        <v>337</v>
      </c>
      <c r="AO15" s="37">
        <v>1862</v>
      </c>
      <c r="AP15" s="64">
        <f t="shared" si="20"/>
        <v>18.528464017185822</v>
      </c>
      <c r="AQ15" s="65">
        <f t="shared" si="21"/>
        <v>0.4296455424274973</v>
      </c>
      <c r="AR15" s="65">
        <f t="shared" si="22"/>
        <v>18.098818474758325</v>
      </c>
      <c r="AS15" s="66">
        <f t="shared" si="23"/>
        <v>18.5285</v>
      </c>
      <c r="AT15" s="67">
        <f t="shared" si="24"/>
        <v>12</v>
      </c>
      <c r="AU15" s="68">
        <f t="shared" si="25"/>
        <v>47.3477</v>
      </c>
      <c r="AV15" s="77">
        <v>9</v>
      </c>
    </row>
    <row r="16" spans="1:48" ht="15">
      <c r="A16" s="77">
        <v>10</v>
      </c>
      <c r="B16" s="35" t="s">
        <v>349</v>
      </c>
      <c r="C16" s="35" t="s">
        <v>236</v>
      </c>
      <c r="D16" s="63">
        <v>128</v>
      </c>
      <c r="E16" s="63">
        <v>59</v>
      </c>
      <c r="F16" s="37">
        <v>2507</v>
      </c>
      <c r="G16" s="64">
        <f t="shared" si="0"/>
        <v>7.459114479457519</v>
      </c>
      <c r="H16" s="65">
        <f t="shared" si="1"/>
        <v>5.105704028719585</v>
      </c>
      <c r="I16" s="65">
        <f t="shared" si="2"/>
        <v>2.353410450737934</v>
      </c>
      <c r="J16" s="66">
        <f t="shared" si="3"/>
        <v>7.4591</v>
      </c>
      <c r="K16" s="63">
        <v>152</v>
      </c>
      <c r="L16" s="63">
        <v>74</v>
      </c>
      <c r="M16" s="37">
        <v>3489</v>
      </c>
      <c r="N16" s="64">
        <f t="shared" si="4"/>
        <v>6.47750071653769</v>
      </c>
      <c r="O16" s="65">
        <f t="shared" si="5"/>
        <v>4.356549154485526</v>
      </c>
      <c r="P16" s="65">
        <f t="shared" si="6"/>
        <v>2.1209515620521637</v>
      </c>
      <c r="Q16" s="66">
        <f t="shared" si="7"/>
        <v>6.4775</v>
      </c>
      <c r="R16" s="63">
        <v>23</v>
      </c>
      <c r="S16" s="63">
        <v>198</v>
      </c>
      <c r="T16" s="37">
        <v>2506</v>
      </c>
      <c r="U16" s="64">
        <f t="shared" si="8"/>
        <v>8.818834796488428</v>
      </c>
      <c r="V16" s="65">
        <f t="shared" si="9"/>
        <v>0.9177972865123704</v>
      </c>
      <c r="W16" s="65">
        <f t="shared" si="10"/>
        <v>7.901037509976057</v>
      </c>
      <c r="X16" s="66">
        <f t="shared" si="11"/>
        <v>8.8188</v>
      </c>
      <c r="Y16" s="63">
        <v>1</v>
      </c>
      <c r="Z16" s="63">
        <v>43</v>
      </c>
      <c r="AA16" s="37">
        <v>352</v>
      </c>
      <c r="AB16" s="64">
        <f t="shared" si="12"/>
        <v>12.5</v>
      </c>
      <c r="AC16" s="65">
        <f t="shared" si="13"/>
        <v>0.2840909090909091</v>
      </c>
      <c r="AD16" s="65">
        <f t="shared" si="14"/>
        <v>12.215909090909092</v>
      </c>
      <c r="AE16" s="66">
        <f t="shared" si="15"/>
        <v>12.5</v>
      </c>
      <c r="AF16" s="63">
        <v>28</v>
      </c>
      <c r="AG16" s="63">
        <v>85</v>
      </c>
      <c r="AH16" s="37">
        <v>2266</v>
      </c>
      <c r="AI16" s="64">
        <f t="shared" si="16"/>
        <v>4.9867608120035305</v>
      </c>
      <c r="AJ16" s="65">
        <f t="shared" si="17"/>
        <v>1.235657546337158</v>
      </c>
      <c r="AK16" s="65">
        <f t="shared" si="18"/>
        <v>3.751103265666372</v>
      </c>
      <c r="AL16" s="66">
        <f t="shared" si="19"/>
        <v>4.9868</v>
      </c>
      <c r="AM16" s="63">
        <v>41</v>
      </c>
      <c r="AN16" s="63">
        <v>52</v>
      </c>
      <c r="AO16" s="37">
        <v>888</v>
      </c>
      <c r="AP16" s="64">
        <f t="shared" si="20"/>
        <v>10.472972972972974</v>
      </c>
      <c r="AQ16" s="65">
        <f t="shared" si="21"/>
        <v>4.617117117117117</v>
      </c>
      <c r="AR16" s="65">
        <f t="shared" si="22"/>
        <v>5.8558558558558556</v>
      </c>
      <c r="AS16" s="66">
        <f t="shared" si="23"/>
        <v>10.473</v>
      </c>
      <c r="AT16" s="67">
        <f t="shared" si="24"/>
        <v>12</v>
      </c>
      <c r="AU16" s="68">
        <f t="shared" si="25"/>
        <v>50.7152</v>
      </c>
      <c r="AV16" s="77">
        <v>10</v>
      </c>
    </row>
    <row r="17" spans="1:48" ht="15">
      <c r="A17" s="77">
        <v>11</v>
      </c>
      <c r="B17" s="35" t="s">
        <v>316</v>
      </c>
      <c r="C17" s="35" t="s">
        <v>317</v>
      </c>
      <c r="D17" s="63">
        <v>25</v>
      </c>
      <c r="E17" s="63">
        <v>2</v>
      </c>
      <c r="F17" s="37">
        <v>208</v>
      </c>
      <c r="G17" s="64">
        <f t="shared" si="0"/>
        <v>12.98076923076923</v>
      </c>
      <c r="H17" s="65">
        <f t="shared" si="1"/>
        <v>12.01923076923077</v>
      </c>
      <c r="I17" s="65">
        <f t="shared" si="2"/>
        <v>0.9615384615384616</v>
      </c>
      <c r="J17" s="66">
        <f t="shared" si="3"/>
        <v>12.9808</v>
      </c>
      <c r="K17" s="63">
        <v>6</v>
      </c>
      <c r="L17" s="63">
        <v>30</v>
      </c>
      <c r="M17" s="37">
        <v>408</v>
      </c>
      <c r="N17" s="64">
        <f t="shared" si="4"/>
        <v>8.823529411764707</v>
      </c>
      <c r="O17" s="65">
        <f t="shared" si="5"/>
        <v>1.4705882352941175</v>
      </c>
      <c r="P17" s="65">
        <f t="shared" si="6"/>
        <v>7.352941176470589</v>
      </c>
      <c r="Q17" s="66">
        <f t="shared" si="7"/>
        <v>8.8235</v>
      </c>
      <c r="R17" s="63">
        <v>52</v>
      </c>
      <c r="S17" s="63">
        <v>53</v>
      </c>
      <c r="T17" s="37">
        <v>647</v>
      </c>
      <c r="U17" s="64">
        <f t="shared" si="8"/>
        <v>16.228748068006183</v>
      </c>
      <c r="V17" s="65">
        <f t="shared" si="9"/>
        <v>8.0370942812983</v>
      </c>
      <c r="W17" s="65">
        <f t="shared" si="10"/>
        <v>8.191653786707882</v>
      </c>
      <c r="X17" s="66">
        <f t="shared" si="11"/>
        <v>16.2287</v>
      </c>
      <c r="Y17" s="63">
        <v>3</v>
      </c>
      <c r="Z17" s="63">
        <v>11</v>
      </c>
      <c r="AA17" s="37">
        <v>390</v>
      </c>
      <c r="AB17" s="64">
        <f t="shared" si="12"/>
        <v>3.58974358974359</v>
      </c>
      <c r="AC17" s="65">
        <f t="shared" si="13"/>
        <v>0.7692307692307693</v>
      </c>
      <c r="AD17" s="65">
        <f t="shared" si="14"/>
        <v>2.8205128205128207</v>
      </c>
      <c r="AE17" s="66">
        <f t="shared" si="15"/>
        <v>3.5897</v>
      </c>
      <c r="AF17" s="63">
        <v>87</v>
      </c>
      <c r="AG17" s="63">
        <v>12</v>
      </c>
      <c r="AH17" s="37">
        <v>548</v>
      </c>
      <c r="AI17" s="64">
        <f t="shared" si="16"/>
        <v>18.065693430656935</v>
      </c>
      <c r="AJ17" s="65">
        <f t="shared" si="17"/>
        <v>15.875912408759124</v>
      </c>
      <c r="AK17" s="65">
        <f t="shared" si="18"/>
        <v>2.18978102189781</v>
      </c>
      <c r="AL17" s="66">
        <f t="shared" si="19"/>
        <v>18.0657</v>
      </c>
      <c r="AM17" s="63">
        <v>15</v>
      </c>
      <c r="AN17" s="63">
        <v>28</v>
      </c>
      <c r="AO17" s="37">
        <v>407</v>
      </c>
      <c r="AP17" s="64">
        <f t="shared" si="20"/>
        <v>10.565110565110565</v>
      </c>
      <c r="AQ17" s="65">
        <f t="shared" si="21"/>
        <v>3.6855036855036856</v>
      </c>
      <c r="AR17" s="65">
        <f t="shared" si="22"/>
        <v>6.87960687960688</v>
      </c>
      <c r="AS17" s="66">
        <f t="shared" si="23"/>
        <v>10.5651</v>
      </c>
      <c r="AT17" s="67">
        <f t="shared" si="24"/>
        <v>12</v>
      </c>
      <c r="AU17" s="68">
        <f t="shared" si="25"/>
        <v>70.2535</v>
      </c>
      <c r="AV17" s="77">
        <v>11</v>
      </c>
    </row>
    <row r="18" spans="1:48" ht="15">
      <c r="A18" s="77">
        <v>12</v>
      </c>
      <c r="B18" s="35" t="s">
        <v>326</v>
      </c>
      <c r="C18" s="35" t="s">
        <v>350</v>
      </c>
      <c r="D18" s="63">
        <v>3</v>
      </c>
      <c r="E18" s="63">
        <v>10</v>
      </c>
      <c r="F18" s="37">
        <v>221</v>
      </c>
      <c r="G18" s="64">
        <f t="shared" si="0"/>
        <v>5.882352941176471</v>
      </c>
      <c r="H18" s="65">
        <f t="shared" si="1"/>
        <v>1.3574660633484164</v>
      </c>
      <c r="I18" s="65">
        <f t="shared" si="2"/>
        <v>4.524886877828054</v>
      </c>
      <c r="J18" s="66">
        <f t="shared" si="3"/>
        <v>5.8824</v>
      </c>
      <c r="K18" s="63">
        <v>24</v>
      </c>
      <c r="L18" s="63">
        <v>25</v>
      </c>
      <c r="M18" s="37">
        <v>229</v>
      </c>
      <c r="N18" s="64">
        <f t="shared" si="4"/>
        <v>21.397379912663755</v>
      </c>
      <c r="O18" s="65">
        <f t="shared" si="5"/>
        <v>10.480349344978166</v>
      </c>
      <c r="P18" s="65">
        <f t="shared" si="6"/>
        <v>10.91703056768559</v>
      </c>
      <c r="Q18" s="66">
        <f t="shared" si="7"/>
        <v>21.3974</v>
      </c>
      <c r="R18" s="63">
        <v>30</v>
      </c>
      <c r="S18" s="63">
        <v>108</v>
      </c>
      <c r="T18" s="37">
        <v>647</v>
      </c>
      <c r="U18" s="64">
        <f t="shared" si="8"/>
        <v>21.32921174652241</v>
      </c>
      <c r="V18" s="65">
        <f t="shared" si="9"/>
        <v>4.636785162287481</v>
      </c>
      <c r="W18" s="65">
        <f t="shared" si="10"/>
        <v>16.69242658423493</v>
      </c>
      <c r="X18" s="66">
        <f t="shared" si="11"/>
        <v>21.3292</v>
      </c>
      <c r="Y18" s="63">
        <v>31</v>
      </c>
      <c r="Z18" s="63">
        <v>19</v>
      </c>
      <c r="AA18" s="37">
        <v>576</v>
      </c>
      <c r="AB18" s="64">
        <f t="shared" si="12"/>
        <v>8.680555555555555</v>
      </c>
      <c r="AC18" s="65">
        <f t="shared" si="13"/>
        <v>5.381944444444445</v>
      </c>
      <c r="AD18" s="65">
        <f t="shared" si="14"/>
        <v>3.298611111111111</v>
      </c>
      <c r="AE18" s="66">
        <f t="shared" si="15"/>
        <v>8.6806</v>
      </c>
      <c r="AF18" s="63">
        <v>11</v>
      </c>
      <c r="AG18" s="63">
        <v>27</v>
      </c>
      <c r="AH18" s="37">
        <v>555</v>
      </c>
      <c r="AI18" s="64">
        <f t="shared" si="16"/>
        <v>6.846846846846847</v>
      </c>
      <c r="AJ18" s="65">
        <f t="shared" si="17"/>
        <v>1.981981981981982</v>
      </c>
      <c r="AK18" s="65">
        <f t="shared" si="18"/>
        <v>4.864864864864865</v>
      </c>
      <c r="AL18" s="66">
        <f t="shared" si="19"/>
        <v>6.8468</v>
      </c>
      <c r="AM18" s="63">
        <v>23</v>
      </c>
      <c r="AN18" s="63">
        <v>3</v>
      </c>
      <c r="AO18" s="37">
        <v>407</v>
      </c>
      <c r="AP18" s="64">
        <f t="shared" si="20"/>
        <v>6.388206388206388</v>
      </c>
      <c r="AQ18" s="65">
        <f t="shared" si="21"/>
        <v>5.651105651105651</v>
      </c>
      <c r="AR18" s="65">
        <f t="shared" si="22"/>
        <v>0.7371007371007371</v>
      </c>
      <c r="AS18" s="66">
        <f t="shared" si="23"/>
        <v>6.3882</v>
      </c>
      <c r="AT18" s="67">
        <f t="shared" si="24"/>
        <v>12</v>
      </c>
      <c r="AU18" s="68">
        <f t="shared" si="25"/>
        <v>70.52459999999999</v>
      </c>
      <c r="AV18" s="77">
        <v>12</v>
      </c>
    </row>
    <row r="19" spans="1:48" ht="15">
      <c r="A19" s="77">
        <v>13</v>
      </c>
      <c r="B19" s="35" t="s">
        <v>283</v>
      </c>
      <c r="C19" s="35" t="s">
        <v>192</v>
      </c>
      <c r="D19" s="63">
        <v>280</v>
      </c>
      <c r="E19" s="63">
        <v>56</v>
      </c>
      <c r="F19" s="37">
        <v>1462</v>
      </c>
      <c r="G19" s="64">
        <f t="shared" si="0"/>
        <v>22.98221614227086</v>
      </c>
      <c r="H19" s="65">
        <f t="shared" si="1"/>
        <v>19.151846785225718</v>
      </c>
      <c r="I19" s="65">
        <f t="shared" si="2"/>
        <v>3.830369357045144</v>
      </c>
      <c r="J19" s="66">
        <f t="shared" si="3"/>
        <v>22.9822</v>
      </c>
      <c r="K19" s="63">
        <v>2</v>
      </c>
      <c r="L19" s="63">
        <v>1</v>
      </c>
      <c r="M19" s="37">
        <v>1241</v>
      </c>
      <c r="N19" s="64">
        <f t="shared" si="4"/>
        <v>0.24174053182917002</v>
      </c>
      <c r="O19" s="65">
        <f t="shared" si="5"/>
        <v>0.16116035455278002</v>
      </c>
      <c r="P19" s="65">
        <f t="shared" si="6"/>
        <v>0.08058017727639001</v>
      </c>
      <c r="Q19" s="66">
        <f t="shared" si="7"/>
        <v>0.2417</v>
      </c>
      <c r="R19" s="63">
        <v>76</v>
      </c>
      <c r="S19" s="63">
        <v>21</v>
      </c>
      <c r="T19" s="37">
        <v>545</v>
      </c>
      <c r="U19" s="64">
        <f t="shared" si="8"/>
        <v>17.798165137614678</v>
      </c>
      <c r="V19" s="65">
        <f t="shared" si="9"/>
        <v>13.944954128440369</v>
      </c>
      <c r="W19" s="65">
        <f t="shared" si="10"/>
        <v>3.853211009174312</v>
      </c>
      <c r="X19" s="66">
        <f t="shared" si="11"/>
        <v>17.7982</v>
      </c>
      <c r="Y19" s="63">
        <v>25</v>
      </c>
      <c r="Z19" s="63">
        <v>148</v>
      </c>
      <c r="AA19" s="37">
        <v>1180</v>
      </c>
      <c r="AB19" s="64">
        <f t="shared" si="12"/>
        <v>14.661016949152541</v>
      </c>
      <c r="AC19" s="65">
        <f t="shared" si="13"/>
        <v>2.11864406779661</v>
      </c>
      <c r="AD19" s="65">
        <f t="shared" si="14"/>
        <v>12.54237288135593</v>
      </c>
      <c r="AE19" s="66">
        <f t="shared" si="15"/>
        <v>14.661</v>
      </c>
      <c r="AF19" s="63">
        <v>112</v>
      </c>
      <c r="AG19" s="63">
        <v>2</v>
      </c>
      <c r="AH19" s="37">
        <v>887</v>
      </c>
      <c r="AI19" s="64">
        <f t="shared" si="16"/>
        <v>12.852311161217587</v>
      </c>
      <c r="AJ19" s="65">
        <f t="shared" si="17"/>
        <v>12.62683201803833</v>
      </c>
      <c r="AK19" s="65">
        <f t="shared" si="18"/>
        <v>0.2254791431792559</v>
      </c>
      <c r="AL19" s="66">
        <f t="shared" si="19"/>
        <v>12.8523</v>
      </c>
      <c r="AM19" s="63">
        <v>3</v>
      </c>
      <c r="AN19" s="63">
        <v>11</v>
      </c>
      <c r="AO19" s="37">
        <v>406</v>
      </c>
      <c r="AP19" s="64">
        <f t="shared" si="20"/>
        <v>3.4482758620689653</v>
      </c>
      <c r="AQ19" s="65">
        <f t="shared" si="21"/>
        <v>0.7389162561576355</v>
      </c>
      <c r="AR19" s="65">
        <f t="shared" si="22"/>
        <v>2.70935960591133</v>
      </c>
      <c r="AS19" s="66">
        <f t="shared" si="23"/>
        <v>3.4483</v>
      </c>
      <c r="AT19" s="67">
        <f t="shared" si="24"/>
        <v>12</v>
      </c>
      <c r="AU19" s="68">
        <f t="shared" si="25"/>
        <v>71.98370000000001</v>
      </c>
      <c r="AV19" s="77">
        <v>13</v>
      </c>
    </row>
    <row r="20" spans="1:48" ht="15">
      <c r="A20" s="77">
        <v>14</v>
      </c>
      <c r="B20" s="35" t="s">
        <v>351</v>
      </c>
      <c r="C20" s="35" t="s">
        <v>352</v>
      </c>
      <c r="D20" s="63">
        <v>14</v>
      </c>
      <c r="E20" s="63">
        <v>12</v>
      </c>
      <c r="F20" s="37">
        <v>2586</v>
      </c>
      <c r="G20" s="64">
        <f t="shared" si="0"/>
        <v>1.005413766434648</v>
      </c>
      <c r="H20" s="65">
        <f t="shared" si="1"/>
        <v>0.5413766434648105</v>
      </c>
      <c r="I20" s="65">
        <f t="shared" si="2"/>
        <v>0.46403712296983757</v>
      </c>
      <c r="J20" s="66">
        <f t="shared" si="3"/>
        <v>1.0054</v>
      </c>
      <c r="K20" s="63">
        <v>8</v>
      </c>
      <c r="L20" s="63">
        <v>26</v>
      </c>
      <c r="M20" s="37">
        <v>676</v>
      </c>
      <c r="N20" s="64">
        <f t="shared" si="4"/>
        <v>5.029585798816568</v>
      </c>
      <c r="O20" s="65">
        <f t="shared" si="5"/>
        <v>1.183431952662722</v>
      </c>
      <c r="P20" s="65">
        <f t="shared" si="6"/>
        <v>3.8461538461538463</v>
      </c>
      <c r="Q20" s="66">
        <f t="shared" si="7"/>
        <v>5.0296</v>
      </c>
      <c r="R20" s="63">
        <v>3</v>
      </c>
      <c r="S20" s="63">
        <v>25</v>
      </c>
      <c r="T20" s="37">
        <v>439</v>
      </c>
      <c r="U20" s="64">
        <f t="shared" si="8"/>
        <v>6.378132118451025</v>
      </c>
      <c r="V20" s="65">
        <f t="shared" si="9"/>
        <v>0.683371298405467</v>
      </c>
      <c r="W20" s="65">
        <f t="shared" si="10"/>
        <v>5.694760820045558</v>
      </c>
      <c r="X20" s="66">
        <f t="shared" si="11"/>
        <v>6.3781</v>
      </c>
      <c r="Y20" s="63">
        <v>64</v>
      </c>
      <c r="Z20" s="63">
        <v>18</v>
      </c>
      <c r="AA20" s="37">
        <v>1103</v>
      </c>
      <c r="AB20" s="64">
        <f t="shared" si="12"/>
        <v>7.43427017225748</v>
      </c>
      <c r="AC20" s="65">
        <f t="shared" si="13"/>
        <v>5.802357207615594</v>
      </c>
      <c r="AD20" s="65">
        <f t="shared" si="14"/>
        <v>1.6319129646418857</v>
      </c>
      <c r="AE20" s="66">
        <f t="shared" si="15"/>
        <v>7.4343</v>
      </c>
      <c r="AF20" s="63">
        <v>100</v>
      </c>
      <c r="AG20" s="63">
        <v>144</v>
      </c>
      <c r="AH20" s="37">
        <v>823</v>
      </c>
      <c r="AI20" s="64">
        <f t="shared" si="16"/>
        <v>29.647630619684083</v>
      </c>
      <c r="AJ20" s="65">
        <f t="shared" si="17"/>
        <v>12.15066828675577</v>
      </c>
      <c r="AK20" s="65">
        <f t="shared" si="18"/>
        <v>17.496962332928312</v>
      </c>
      <c r="AL20" s="66">
        <f t="shared" si="19"/>
        <v>29.6476</v>
      </c>
      <c r="AM20" s="63">
        <v>193</v>
      </c>
      <c r="AN20" s="63">
        <v>192</v>
      </c>
      <c r="AO20" s="37">
        <v>1163</v>
      </c>
      <c r="AP20" s="64">
        <f t="shared" si="20"/>
        <v>33.10404127257094</v>
      </c>
      <c r="AQ20" s="65">
        <f t="shared" si="21"/>
        <v>16.59501289767842</v>
      </c>
      <c r="AR20" s="65">
        <f t="shared" si="22"/>
        <v>16.50902837489252</v>
      </c>
      <c r="AS20" s="66">
        <f t="shared" si="23"/>
        <v>33.104</v>
      </c>
      <c r="AT20" s="67">
        <f t="shared" si="24"/>
        <v>12</v>
      </c>
      <c r="AU20" s="68">
        <f t="shared" si="25"/>
        <v>82.599</v>
      </c>
      <c r="AV20" s="77">
        <v>14</v>
      </c>
    </row>
    <row r="21" spans="1:48" ht="15">
      <c r="A21" s="77">
        <v>15</v>
      </c>
      <c r="B21" s="35" t="s">
        <v>353</v>
      </c>
      <c r="C21" s="35" t="s">
        <v>205</v>
      </c>
      <c r="D21" s="63">
        <v>46</v>
      </c>
      <c r="E21" s="63">
        <v>3</v>
      </c>
      <c r="F21" s="37">
        <v>2471</v>
      </c>
      <c r="G21" s="64">
        <f t="shared" si="0"/>
        <v>1.9830028328611897</v>
      </c>
      <c r="H21" s="65">
        <f t="shared" si="1"/>
        <v>1.8615944961554027</v>
      </c>
      <c r="I21" s="65">
        <f t="shared" si="2"/>
        <v>0.12140833670578711</v>
      </c>
      <c r="J21" s="66">
        <f t="shared" si="3"/>
        <v>1.983</v>
      </c>
      <c r="K21" s="63">
        <v>170</v>
      </c>
      <c r="L21" s="63">
        <v>78</v>
      </c>
      <c r="M21" s="37">
        <v>2061</v>
      </c>
      <c r="N21" s="64">
        <f t="shared" si="4"/>
        <v>12.03299369238234</v>
      </c>
      <c r="O21" s="65">
        <f t="shared" si="5"/>
        <v>8.248423095584666</v>
      </c>
      <c r="P21" s="65">
        <f t="shared" si="6"/>
        <v>3.7845705967976713</v>
      </c>
      <c r="Q21" s="66">
        <f t="shared" si="7"/>
        <v>12.033</v>
      </c>
      <c r="R21" s="63">
        <v>12</v>
      </c>
      <c r="S21" s="63">
        <v>392</v>
      </c>
      <c r="T21" s="37">
        <v>2121</v>
      </c>
      <c r="U21" s="64">
        <f t="shared" si="8"/>
        <v>19.047619047619047</v>
      </c>
      <c r="V21" s="65">
        <f t="shared" si="9"/>
        <v>0.5657708628005658</v>
      </c>
      <c r="W21" s="65">
        <f t="shared" si="10"/>
        <v>18.48184818481848</v>
      </c>
      <c r="X21" s="66">
        <f t="shared" si="11"/>
        <v>19.0476</v>
      </c>
      <c r="Y21" s="63">
        <v>9</v>
      </c>
      <c r="Z21" s="63">
        <v>139</v>
      </c>
      <c r="AA21" s="37">
        <v>1405</v>
      </c>
      <c r="AB21" s="64">
        <f t="shared" si="12"/>
        <v>10.533807829181494</v>
      </c>
      <c r="AC21" s="65">
        <f t="shared" si="13"/>
        <v>0.6405693950177936</v>
      </c>
      <c r="AD21" s="65">
        <f t="shared" si="14"/>
        <v>9.8932384341637</v>
      </c>
      <c r="AE21" s="66">
        <f t="shared" si="15"/>
        <v>10.5338</v>
      </c>
      <c r="AF21" s="63">
        <v>84</v>
      </c>
      <c r="AG21" s="63">
        <v>117</v>
      </c>
      <c r="AH21" s="37">
        <v>1069</v>
      </c>
      <c r="AI21" s="64">
        <f t="shared" si="16"/>
        <v>18.802619270346117</v>
      </c>
      <c r="AJ21" s="65">
        <f t="shared" si="17"/>
        <v>7.857811038353601</v>
      </c>
      <c r="AK21" s="65">
        <f t="shared" si="18"/>
        <v>10.944808231992516</v>
      </c>
      <c r="AL21" s="66">
        <f t="shared" si="19"/>
        <v>18.8026</v>
      </c>
      <c r="AM21" s="63">
        <v>85</v>
      </c>
      <c r="AN21" s="63">
        <v>123</v>
      </c>
      <c r="AO21" s="37">
        <v>1013</v>
      </c>
      <c r="AP21" s="64">
        <f t="shared" si="20"/>
        <v>20.533070088845015</v>
      </c>
      <c r="AQ21" s="65">
        <f t="shared" si="21"/>
        <v>8.390918065153011</v>
      </c>
      <c r="AR21" s="65">
        <f t="shared" si="22"/>
        <v>12.142152023692004</v>
      </c>
      <c r="AS21" s="66">
        <f t="shared" si="23"/>
        <v>20.5331</v>
      </c>
      <c r="AT21" s="67">
        <f t="shared" si="24"/>
        <v>12</v>
      </c>
      <c r="AU21" s="68">
        <f t="shared" si="25"/>
        <v>82.93310000000001</v>
      </c>
      <c r="AV21" s="77">
        <v>15</v>
      </c>
    </row>
    <row r="31" ht="15">
      <c r="B31" t="s">
        <v>21</v>
      </c>
    </row>
  </sheetData>
  <sheetProtection/>
  <conditionalFormatting sqref="F8:F21 M8:M21 T8:T21 AA8:AA21 AH8:AH21 AO8:AO21">
    <cfRule type="cellIs" priority="5" dxfId="84" operator="lessThan" stopIfTrue="1">
      <formula>200</formula>
    </cfRule>
  </conditionalFormatting>
  <conditionalFormatting sqref="H8:I21 O8:P21 V8:W21 AC8:AD21 AJ8:AK21 AQ8:AR21">
    <cfRule type="cellIs" priority="1" dxfId="84" operator="greaterThan" stopIfTrue="1">
      <formula>20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J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21.7109375" style="0" customWidth="1"/>
    <col min="3" max="3" width="14.57421875" style="0" customWidth="1"/>
    <col min="4" max="6" width="7.421875" style="0" customWidth="1"/>
    <col min="7" max="9" width="7.421875" style="0" hidden="1" customWidth="1"/>
    <col min="10" max="13" width="7.421875" style="0" customWidth="1"/>
    <col min="14" max="16" width="7.421875" style="0" hidden="1" customWidth="1"/>
    <col min="17" max="20" width="7.421875" style="0" customWidth="1"/>
    <col min="21" max="23" width="7.421875" style="0" hidden="1" customWidth="1"/>
    <col min="24" max="27" width="7.421875" style="0" customWidth="1"/>
    <col min="28" max="30" width="7.421875" style="0" hidden="1" customWidth="1"/>
    <col min="31" max="31" width="7.421875" style="0" customWidth="1"/>
    <col min="32" max="59" width="7.421875" style="0" hidden="1" customWidth="1"/>
    <col min="60" max="60" width="6.8515625" style="0" customWidth="1"/>
    <col min="61" max="61" width="9.140625" style="0" customWidth="1"/>
    <col min="62" max="62" width="5.28125" style="0" customWidth="1"/>
    <col min="63" max="63" width="9.140625" style="0" customWidth="1"/>
  </cols>
  <sheetData>
    <row r="1" spans="1:62" ht="15">
      <c r="A1" s="23"/>
      <c r="B1" s="24" t="s">
        <v>354</v>
      </c>
      <c r="C1" s="24"/>
      <c r="D1" s="23"/>
      <c r="E1" s="23"/>
      <c r="F1" s="26"/>
      <c r="G1" s="26"/>
      <c r="H1" s="26"/>
      <c r="I1" s="26"/>
      <c r="J1" s="26"/>
      <c r="K1" s="23"/>
      <c r="L1" s="23"/>
      <c r="M1" s="26"/>
      <c r="N1" s="26"/>
      <c r="O1" s="26"/>
      <c r="P1" s="26"/>
      <c r="Q1" s="26"/>
      <c r="R1" s="23"/>
      <c r="S1" s="23"/>
      <c r="T1" s="26"/>
      <c r="U1" s="26"/>
      <c r="V1" s="26"/>
      <c r="W1" s="26"/>
      <c r="X1" s="26"/>
      <c r="Y1" s="23"/>
      <c r="Z1" s="23"/>
      <c r="AA1" s="26"/>
      <c r="AB1" s="26"/>
      <c r="AC1" s="26"/>
      <c r="AD1" s="26"/>
      <c r="AE1" s="26"/>
      <c r="AF1" s="23"/>
      <c r="AG1" s="23"/>
      <c r="AH1" s="27"/>
      <c r="AI1" s="23"/>
      <c r="AJ1" s="26"/>
      <c r="AK1" s="26"/>
      <c r="AL1" s="23"/>
      <c r="AM1" s="23"/>
      <c r="AN1" s="23"/>
      <c r="AO1" s="27"/>
      <c r="AP1" s="23"/>
      <c r="AQ1" s="26"/>
      <c r="AR1" s="26"/>
      <c r="AS1" s="23"/>
      <c r="AT1" s="23"/>
      <c r="AU1" s="23"/>
      <c r="AV1" s="27"/>
      <c r="AW1" s="23"/>
      <c r="AX1" s="26"/>
      <c r="AY1" s="26"/>
      <c r="AZ1" s="23"/>
      <c r="BA1" s="23"/>
      <c r="BB1" s="23"/>
      <c r="BC1" s="27"/>
      <c r="BD1" s="23"/>
      <c r="BE1" s="26"/>
      <c r="BF1" s="26"/>
      <c r="BG1" s="23"/>
      <c r="BH1" s="23"/>
      <c r="BI1" s="28"/>
      <c r="BJ1" s="28"/>
    </row>
    <row r="2" spans="1:62" ht="15">
      <c r="A2" s="23"/>
      <c r="B2" s="24" t="s">
        <v>355</v>
      </c>
      <c r="C2" s="24"/>
      <c r="D2" s="23"/>
      <c r="E2" s="23"/>
      <c r="F2" s="26"/>
      <c r="G2" s="26"/>
      <c r="H2" s="26"/>
      <c r="I2" s="26"/>
      <c r="J2" s="26"/>
      <c r="K2" s="23"/>
      <c r="L2" s="23"/>
      <c r="M2" s="26"/>
      <c r="N2" s="26"/>
      <c r="O2" s="26"/>
      <c r="P2" s="26"/>
      <c r="Q2" s="26"/>
      <c r="R2" s="23"/>
      <c r="S2" s="23"/>
      <c r="T2" s="26"/>
      <c r="U2" s="26"/>
      <c r="V2" s="26"/>
      <c r="W2" s="26"/>
      <c r="X2" s="26"/>
      <c r="Y2" s="23"/>
      <c r="Z2" s="23"/>
      <c r="AA2" s="26"/>
      <c r="AB2" s="26"/>
      <c r="AC2" s="26"/>
      <c r="AD2" s="26"/>
      <c r="AE2" s="26"/>
      <c r="AF2" s="23"/>
      <c r="AG2" s="23"/>
      <c r="AH2" s="27"/>
      <c r="AI2" s="23"/>
      <c r="AJ2" s="26"/>
      <c r="AK2" s="26"/>
      <c r="AL2" s="23"/>
      <c r="AM2" s="23"/>
      <c r="AN2" s="23"/>
      <c r="AO2" s="27"/>
      <c r="AP2" s="23"/>
      <c r="AQ2" s="26"/>
      <c r="AR2" s="26"/>
      <c r="AS2" s="23"/>
      <c r="AT2" s="23"/>
      <c r="AU2" s="23"/>
      <c r="AV2" s="27"/>
      <c r="AW2" s="23"/>
      <c r="AX2" s="26"/>
      <c r="AY2" s="26"/>
      <c r="AZ2" s="23"/>
      <c r="BA2" s="23"/>
      <c r="BB2" s="23"/>
      <c r="BC2" s="27"/>
      <c r="BD2" s="23"/>
      <c r="BE2" s="26"/>
      <c r="BF2" s="26"/>
      <c r="BG2" s="23"/>
      <c r="BH2" s="23"/>
      <c r="BI2" s="28"/>
      <c r="BJ2" s="28"/>
    </row>
    <row r="3" spans="1:62" ht="15">
      <c r="A3" s="23"/>
      <c r="B3" s="24"/>
      <c r="C3" s="24"/>
      <c r="D3" s="23"/>
      <c r="E3" s="23"/>
      <c r="F3" s="26"/>
      <c r="G3" s="26"/>
      <c r="H3" s="26"/>
      <c r="I3" s="26"/>
      <c r="J3" s="26"/>
      <c r="K3" s="23"/>
      <c r="L3" s="23"/>
      <c r="M3" s="26"/>
      <c r="N3" s="26"/>
      <c r="O3" s="26"/>
      <c r="P3" s="26"/>
      <c r="Q3" s="26"/>
      <c r="R3" s="23"/>
      <c r="S3" s="23"/>
      <c r="T3" s="26"/>
      <c r="U3" s="26"/>
      <c r="V3" s="26"/>
      <c r="W3" s="26"/>
      <c r="X3" s="26"/>
      <c r="Y3" s="23"/>
      <c r="Z3" s="23"/>
      <c r="AA3" s="26"/>
      <c r="AB3" s="26"/>
      <c r="AC3" s="26"/>
      <c r="AD3" s="26"/>
      <c r="AE3" s="26"/>
      <c r="AF3" s="23"/>
      <c r="AG3" s="23"/>
      <c r="AH3" s="27"/>
      <c r="AI3" s="23"/>
      <c r="AJ3" s="26"/>
      <c r="AK3" s="26"/>
      <c r="AL3" s="23"/>
      <c r="AM3" s="23"/>
      <c r="AN3" s="23"/>
      <c r="AO3" s="27"/>
      <c r="AP3" s="23"/>
      <c r="AQ3" s="26"/>
      <c r="AR3" s="26"/>
      <c r="AS3" s="23"/>
      <c r="AT3" s="23"/>
      <c r="AU3" s="23"/>
      <c r="AV3" s="27"/>
      <c r="AW3" s="23"/>
      <c r="AX3" s="26"/>
      <c r="AY3" s="26"/>
      <c r="AZ3" s="23"/>
      <c r="BA3" s="23"/>
      <c r="BB3" s="23"/>
      <c r="BC3" s="27"/>
      <c r="BD3" s="23"/>
      <c r="BE3" s="26"/>
      <c r="BF3" s="26"/>
      <c r="BG3" s="23"/>
      <c r="BH3" s="23"/>
      <c r="BI3" s="28"/>
      <c r="BJ3" s="28"/>
    </row>
    <row r="4" spans="1:62" ht="15">
      <c r="A4" s="26" t="s">
        <v>47</v>
      </c>
      <c r="B4" s="31" t="s">
        <v>92</v>
      </c>
      <c r="C4" s="31" t="s">
        <v>93</v>
      </c>
      <c r="D4" s="26" t="s">
        <v>50</v>
      </c>
      <c r="E4" s="26" t="s">
        <v>94</v>
      </c>
      <c r="F4" s="26" t="s">
        <v>51</v>
      </c>
      <c r="G4" s="26" t="s">
        <v>52</v>
      </c>
      <c r="H4" s="26"/>
      <c r="I4" s="26"/>
      <c r="J4" s="26" t="s">
        <v>95</v>
      </c>
      <c r="K4" s="26" t="s">
        <v>50</v>
      </c>
      <c r="L4" s="26" t="s">
        <v>94</v>
      </c>
      <c r="M4" s="26" t="s">
        <v>51</v>
      </c>
      <c r="N4" s="26" t="s">
        <v>52</v>
      </c>
      <c r="O4" s="26"/>
      <c r="P4" s="26"/>
      <c r="Q4" s="26" t="s">
        <v>95</v>
      </c>
      <c r="R4" s="26" t="s">
        <v>50</v>
      </c>
      <c r="S4" s="26" t="s">
        <v>94</v>
      </c>
      <c r="T4" s="26" t="s">
        <v>51</v>
      </c>
      <c r="U4" s="26" t="s">
        <v>52</v>
      </c>
      <c r="V4" s="26"/>
      <c r="W4" s="26"/>
      <c r="X4" s="26" t="s">
        <v>95</v>
      </c>
      <c r="Y4" s="26" t="s">
        <v>50</v>
      </c>
      <c r="Z4" s="26" t="s">
        <v>94</v>
      </c>
      <c r="AA4" s="26" t="s">
        <v>51</v>
      </c>
      <c r="AB4" s="26" t="s">
        <v>52</v>
      </c>
      <c r="AC4" s="26"/>
      <c r="AD4" s="26"/>
      <c r="AE4" s="26" t="s">
        <v>95</v>
      </c>
      <c r="AF4" s="26" t="s">
        <v>50</v>
      </c>
      <c r="AG4" s="26" t="s">
        <v>94</v>
      </c>
      <c r="AH4" s="26" t="s">
        <v>51</v>
      </c>
      <c r="AI4" s="26" t="s">
        <v>52</v>
      </c>
      <c r="AJ4" s="26"/>
      <c r="AK4" s="26"/>
      <c r="AL4" s="26" t="s">
        <v>95</v>
      </c>
      <c r="AM4" s="26" t="s">
        <v>50</v>
      </c>
      <c r="AN4" s="26" t="s">
        <v>94</v>
      </c>
      <c r="AO4" s="26" t="s">
        <v>51</v>
      </c>
      <c r="AP4" s="26" t="s">
        <v>52</v>
      </c>
      <c r="AQ4" s="26"/>
      <c r="AR4" s="26"/>
      <c r="AS4" s="26" t="s">
        <v>95</v>
      </c>
      <c r="AT4" s="26" t="s">
        <v>50</v>
      </c>
      <c r="AU4" s="26" t="s">
        <v>94</v>
      </c>
      <c r="AV4" s="26" t="s">
        <v>51</v>
      </c>
      <c r="AW4" s="26" t="s">
        <v>52</v>
      </c>
      <c r="AX4" s="26"/>
      <c r="AY4" s="26"/>
      <c r="AZ4" s="26" t="s">
        <v>95</v>
      </c>
      <c r="BA4" s="26" t="s">
        <v>50</v>
      </c>
      <c r="BB4" s="26" t="s">
        <v>94</v>
      </c>
      <c r="BC4" s="26" t="s">
        <v>51</v>
      </c>
      <c r="BD4" s="26" t="s">
        <v>52</v>
      </c>
      <c r="BE4" s="26"/>
      <c r="BF4" s="26"/>
      <c r="BG4" s="26" t="s">
        <v>95</v>
      </c>
      <c r="BH4" s="32" t="s">
        <v>96</v>
      </c>
      <c r="BI4" s="31" t="s">
        <v>97</v>
      </c>
      <c r="BJ4" s="33" t="s">
        <v>47</v>
      </c>
    </row>
    <row r="5" spans="1:62" ht="15">
      <c r="A5" s="26"/>
      <c r="B5" s="31" t="s">
        <v>56</v>
      </c>
      <c r="C5" s="31" t="s">
        <v>57</v>
      </c>
      <c r="D5" s="26" t="s">
        <v>58</v>
      </c>
      <c r="E5" s="26" t="s">
        <v>98</v>
      </c>
      <c r="F5" s="26" t="s">
        <v>59</v>
      </c>
      <c r="G5" s="26"/>
      <c r="H5" s="26"/>
      <c r="I5" s="26"/>
      <c r="J5" s="26" t="s">
        <v>60</v>
      </c>
      <c r="K5" s="26" t="s">
        <v>58</v>
      </c>
      <c r="L5" s="26" t="s">
        <v>98</v>
      </c>
      <c r="M5" s="26" t="s">
        <v>59</v>
      </c>
      <c r="N5" s="26"/>
      <c r="O5" s="26"/>
      <c r="P5" s="26"/>
      <c r="Q5" s="26" t="s">
        <v>60</v>
      </c>
      <c r="R5" s="26" t="s">
        <v>58</v>
      </c>
      <c r="S5" s="26" t="s">
        <v>98</v>
      </c>
      <c r="T5" s="26" t="s">
        <v>59</v>
      </c>
      <c r="U5" s="26"/>
      <c r="V5" s="26"/>
      <c r="W5" s="26"/>
      <c r="X5" s="26" t="s">
        <v>60</v>
      </c>
      <c r="Y5" s="26" t="s">
        <v>58</v>
      </c>
      <c r="Z5" s="26" t="s">
        <v>98</v>
      </c>
      <c r="AA5" s="26" t="s">
        <v>59</v>
      </c>
      <c r="AB5" s="26"/>
      <c r="AC5" s="26"/>
      <c r="AD5" s="26"/>
      <c r="AE5" s="26" t="s">
        <v>60</v>
      </c>
      <c r="AF5" s="26" t="s">
        <v>58</v>
      </c>
      <c r="AG5" s="26" t="s">
        <v>98</v>
      </c>
      <c r="AH5" s="26" t="s">
        <v>59</v>
      </c>
      <c r="AI5" s="26"/>
      <c r="AJ5" s="26"/>
      <c r="AK5" s="26"/>
      <c r="AL5" s="26" t="s">
        <v>60</v>
      </c>
      <c r="AM5" s="26" t="s">
        <v>58</v>
      </c>
      <c r="AN5" s="26" t="s">
        <v>98</v>
      </c>
      <c r="AO5" s="26" t="s">
        <v>59</v>
      </c>
      <c r="AP5" s="26"/>
      <c r="AQ5" s="26"/>
      <c r="AR5" s="26"/>
      <c r="AS5" s="26" t="s">
        <v>60</v>
      </c>
      <c r="AT5" s="26" t="s">
        <v>58</v>
      </c>
      <c r="AU5" s="26" t="s">
        <v>98</v>
      </c>
      <c r="AV5" s="26" t="s">
        <v>59</v>
      </c>
      <c r="AW5" s="26"/>
      <c r="AX5" s="26"/>
      <c r="AY5" s="26"/>
      <c r="AZ5" s="26" t="s">
        <v>60</v>
      </c>
      <c r="BA5" s="26" t="s">
        <v>58</v>
      </c>
      <c r="BB5" s="26" t="s">
        <v>98</v>
      </c>
      <c r="BC5" s="26" t="s">
        <v>59</v>
      </c>
      <c r="BD5" s="26"/>
      <c r="BE5" s="26"/>
      <c r="BF5" s="26"/>
      <c r="BG5" s="26" t="s">
        <v>60</v>
      </c>
      <c r="BH5" s="32" t="s">
        <v>99</v>
      </c>
      <c r="BI5" s="31" t="s">
        <v>100</v>
      </c>
      <c r="BJ5" s="33"/>
    </row>
    <row r="6" spans="1:62" ht="15">
      <c r="A6" s="26"/>
      <c r="B6" s="31"/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32"/>
      <c r="BI6" s="31"/>
      <c r="BJ6" s="33"/>
    </row>
    <row r="7" spans="1:62" ht="15">
      <c r="A7" s="34">
        <v>1</v>
      </c>
      <c r="B7" s="35" t="s">
        <v>356</v>
      </c>
      <c r="C7" s="35" t="s">
        <v>357</v>
      </c>
      <c r="D7" s="36">
        <v>39</v>
      </c>
      <c r="E7" s="36">
        <v>136</v>
      </c>
      <c r="F7" s="37">
        <v>2903</v>
      </c>
      <c r="G7" s="38">
        <f aca="true" t="shared" si="0" ref="G7:G15">((D7+E7)*100)/F7</f>
        <v>6.028246641405443</v>
      </c>
      <c r="H7" s="39">
        <f aca="true" t="shared" si="1" ref="H7:H15">SUM(D7/F7)*100</f>
        <v>1.3434378229417845</v>
      </c>
      <c r="I7" s="39">
        <f aca="true" t="shared" si="2" ref="I7:I15">SUM(E7/F7)*100</f>
        <v>4.684808818463658</v>
      </c>
      <c r="J7" s="40">
        <f aca="true" t="shared" si="3" ref="J7:J15">ROUND(G7,4)</f>
        <v>6.0282</v>
      </c>
      <c r="K7" s="36">
        <v>21</v>
      </c>
      <c r="L7" s="36">
        <v>4</v>
      </c>
      <c r="M7" s="37">
        <v>1993</v>
      </c>
      <c r="N7" s="38">
        <f aca="true" t="shared" si="4" ref="N7:N15">((K7+L7)*100)/M7</f>
        <v>1.2543903662819869</v>
      </c>
      <c r="O7" s="39">
        <f aca="true" t="shared" si="5" ref="O7:O15">SUM(K7/M7)*100</f>
        <v>1.053687907676869</v>
      </c>
      <c r="P7" s="39">
        <f aca="true" t="shared" si="6" ref="P7:P15">SUM(L7/M7)*100</f>
        <v>0.2007024586051179</v>
      </c>
      <c r="Q7" s="40">
        <f aca="true" t="shared" si="7" ref="Q7:Q15">ROUND(N7,4)</f>
        <v>1.2544</v>
      </c>
      <c r="R7" s="36">
        <v>22</v>
      </c>
      <c r="S7" s="36">
        <v>18</v>
      </c>
      <c r="T7" s="37">
        <v>1785</v>
      </c>
      <c r="U7" s="38">
        <f aca="true" t="shared" si="8" ref="U7:U15">((R7+S7)*100)/T7</f>
        <v>2.2408963585434174</v>
      </c>
      <c r="V7" s="39">
        <f aca="true" t="shared" si="9" ref="V7:V15">SUM(R7/T7)*100</f>
        <v>1.2324929971988796</v>
      </c>
      <c r="W7" s="39">
        <f aca="true" t="shared" si="10" ref="W7:W15">SUM(S7/T7)*100</f>
        <v>1.0084033613445378</v>
      </c>
      <c r="X7" s="40">
        <f aca="true" t="shared" si="11" ref="X7:X15">ROUND(U7,4)</f>
        <v>2.2409</v>
      </c>
      <c r="Y7" s="36">
        <v>292</v>
      </c>
      <c r="Z7" s="36">
        <v>29</v>
      </c>
      <c r="AA7" s="37">
        <v>1975</v>
      </c>
      <c r="AB7" s="38">
        <f aca="true" t="shared" si="12" ref="AB7:AB15">((Y7+Z7)*100)/AA7</f>
        <v>16.253164556962027</v>
      </c>
      <c r="AC7" s="39">
        <f aca="true" t="shared" si="13" ref="AC7:AC15">SUM(Y7/AA7)*100</f>
        <v>14.784810126582279</v>
      </c>
      <c r="AD7" s="39">
        <f aca="true" t="shared" si="14" ref="AD7:AD15">SUM(Z7/AA7)*100</f>
        <v>1.4683544303797469</v>
      </c>
      <c r="AE7" s="40">
        <f aca="true" t="shared" si="15" ref="AE7:AE15">ROUND(AB7,4)</f>
        <v>16.2532</v>
      </c>
      <c r="AF7" s="36"/>
      <c r="AG7" s="36"/>
      <c r="AH7" s="37">
        <v>0.1</v>
      </c>
      <c r="AI7" s="38">
        <f aca="true" t="shared" si="16" ref="AI7:AI15">((AF7+AG7)*100)/AH7</f>
        <v>0</v>
      </c>
      <c r="AJ7" s="39">
        <f aca="true" t="shared" si="17" ref="AJ7:AJ15">SUM(AF7/AH7)*100</f>
        <v>0</v>
      </c>
      <c r="AK7" s="39">
        <f aca="true" t="shared" si="18" ref="AK7:AK15">SUM(AG7/AH7)*100</f>
        <v>0</v>
      </c>
      <c r="AL7" s="40">
        <f aca="true" t="shared" si="19" ref="AL7:AL15">ROUND(AI7,4)</f>
        <v>0</v>
      </c>
      <c r="AM7" s="36"/>
      <c r="AN7" s="36"/>
      <c r="AO7" s="37">
        <v>0.1</v>
      </c>
      <c r="AP7" s="38">
        <f aca="true" t="shared" si="20" ref="AP7:AP15">((AM7+AN7)*100)/AO7</f>
        <v>0</v>
      </c>
      <c r="AQ7" s="39">
        <f aca="true" t="shared" si="21" ref="AQ7:AQ15">SUM(AM7/AO7)*100</f>
        <v>0</v>
      </c>
      <c r="AR7" s="39">
        <f aca="true" t="shared" si="22" ref="AR7:AR15">SUM(AN7/AO7)*100</f>
        <v>0</v>
      </c>
      <c r="AS7" s="40">
        <f aca="true" t="shared" si="23" ref="AS7:AS15">ROUND(AP7,4)</f>
        <v>0</v>
      </c>
      <c r="AT7" s="36"/>
      <c r="AU7" s="36"/>
      <c r="AV7" s="37">
        <v>0.1</v>
      </c>
      <c r="AW7" s="38">
        <f aca="true" t="shared" si="24" ref="AW7:AW15">((AT7+AU7)*100)/AV7</f>
        <v>0</v>
      </c>
      <c r="AX7" s="39">
        <f aca="true" t="shared" si="25" ref="AX7:AX15">SUM(AT7/AV7)*100</f>
        <v>0</v>
      </c>
      <c r="AY7" s="39">
        <f aca="true" t="shared" si="26" ref="AY7:AY15">SUM(AU7/AV7)*100</f>
        <v>0</v>
      </c>
      <c r="AZ7" s="40">
        <f aca="true" t="shared" si="27" ref="AZ7:AZ15">ROUND(AW7,4)</f>
        <v>0</v>
      </c>
      <c r="BA7" s="36"/>
      <c r="BB7" s="36"/>
      <c r="BC7" s="37">
        <v>0.1</v>
      </c>
      <c r="BD7" s="38">
        <f aca="true" t="shared" si="28" ref="BD7:BD15">((BA7+BB7)*100)/BC7</f>
        <v>0</v>
      </c>
      <c r="BE7" s="39">
        <f aca="true" t="shared" si="29" ref="BE7:BE15">SUM(BA7/BC7)*100</f>
        <v>0</v>
      </c>
      <c r="BF7" s="39">
        <f aca="true" t="shared" si="30" ref="BF7:BF15">SUM(BB7/BC7)*100</f>
        <v>0</v>
      </c>
      <c r="BG7" s="40">
        <f aca="true" t="shared" si="31" ref="BG7:BG15">ROUND(BD7,4)</f>
        <v>0</v>
      </c>
      <c r="BH7" s="41">
        <f aca="true" t="shared" si="32" ref="BH7:BH15">COUNT(D7,E7,K7,L7,R7,S7,Y7,Z7,AF7,AG7,AM7,AN7)</f>
        <v>8</v>
      </c>
      <c r="BI7" s="42">
        <f aca="true" t="shared" si="33" ref="BI7:BI15">SUM(J7,Q7,X7,AE7,AL7)</f>
        <v>25.776699999999998</v>
      </c>
      <c r="BJ7" s="34">
        <v>1</v>
      </c>
    </row>
    <row r="8" spans="1:62" ht="15">
      <c r="A8" s="34">
        <v>2</v>
      </c>
      <c r="B8" s="35" t="s">
        <v>358</v>
      </c>
      <c r="C8" s="35" t="s">
        <v>304</v>
      </c>
      <c r="D8" s="36">
        <v>1020</v>
      </c>
      <c r="E8" s="36">
        <v>47</v>
      </c>
      <c r="F8" s="37">
        <v>18478</v>
      </c>
      <c r="G8" s="38">
        <f t="shared" si="0"/>
        <v>5.774434462604178</v>
      </c>
      <c r="H8" s="39">
        <f t="shared" si="1"/>
        <v>5.5200779305119605</v>
      </c>
      <c r="I8" s="39">
        <f t="shared" si="2"/>
        <v>0.25435653209221776</v>
      </c>
      <c r="J8" s="40">
        <f t="shared" si="3"/>
        <v>5.7744</v>
      </c>
      <c r="K8" s="36">
        <v>26</v>
      </c>
      <c r="L8" s="36">
        <v>901</v>
      </c>
      <c r="M8" s="37">
        <v>12071</v>
      </c>
      <c r="N8" s="38">
        <f t="shared" si="4"/>
        <v>7.679562588020876</v>
      </c>
      <c r="O8" s="39">
        <f t="shared" si="5"/>
        <v>0.21539226244718748</v>
      </c>
      <c r="P8" s="39">
        <f t="shared" si="6"/>
        <v>7.464170325573689</v>
      </c>
      <c r="Q8" s="40">
        <f t="shared" si="7"/>
        <v>7.6796</v>
      </c>
      <c r="R8" s="36">
        <v>2125</v>
      </c>
      <c r="S8" s="36">
        <v>539</v>
      </c>
      <c r="T8" s="37">
        <v>19309</v>
      </c>
      <c r="U8" s="38">
        <f t="shared" si="8"/>
        <v>13.796675125589104</v>
      </c>
      <c r="V8" s="39">
        <f t="shared" si="9"/>
        <v>11.005230721425242</v>
      </c>
      <c r="W8" s="39">
        <f t="shared" si="10"/>
        <v>2.7914444041638613</v>
      </c>
      <c r="X8" s="40">
        <f t="shared" si="11"/>
        <v>13.7967</v>
      </c>
      <c r="Y8" s="36">
        <v>199</v>
      </c>
      <c r="Z8" s="36">
        <v>227</v>
      </c>
      <c r="AA8" s="37">
        <v>11894</v>
      </c>
      <c r="AB8" s="38">
        <f t="shared" si="12"/>
        <v>3.5816378005717167</v>
      </c>
      <c r="AC8" s="39">
        <f t="shared" si="13"/>
        <v>1.6731124936942996</v>
      </c>
      <c r="AD8" s="39">
        <f t="shared" si="14"/>
        <v>1.908525306877417</v>
      </c>
      <c r="AE8" s="40">
        <f t="shared" si="15"/>
        <v>3.5816</v>
      </c>
      <c r="AF8" s="36"/>
      <c r="AG8" s="36"/>
      <c r="AH8" s="37">
        <v>0.1</v>
      </c>
      <c r="AI8" s="38">
        <f t="shared" si="16"/>
        <v>0</v>
      </c>
      <c r="AJ8" s="39">
        <f t="shared" si="17"/>
        <v>0</v>
      </c>
      <c r="AK8" s="39">
        <f t="shared" si="18"/>
        <v>0</v>
      </c>
      <c r="AL8" s="40">
        <f t="shared" si="19"/>
        <v>0</v>
      </c>
      <c r="AM8" s="36"/>
      <c r="AN8" s="36"/>
      <c r="AO8" s="37">
        <v>0.1</v>
      </c>
      <c r="AP8" s="38">
        <f t="shared" si="20"/>
        <v>0</v>
      </c>
      <c r="AQ8" s="39">
        <f t="shared" si="21"/>
        <v>0</v>
      </c>
      <c r="AR8" s="39">
        <f t="shared" si="22"/>
        <v>0</v>
      </c>
      <c r="AS8" s="40">
        <f t="shared" si="23"/>
        <v>0</v>
      </c>
      <c r="AT8" s="36"/>
      <c r="AU8" s="36"/>
      <c r="AV8" s="37">
        <v>0.1</v>
      </c>
      <c r="AW8" s="38">
        <f t="shared" si="24"/>
        <v>0</v>
      </c>
      <c r="AX8" s="39">
        <f t="shared" si="25"/>
        <v>0</v>
      </c>
      <c r="AY8" s="39">
        <f t="shared" si="26"/>
        <v>0</v>
      </c>
      <c r="AZ8" s="40">
        <f t="shared" si="27"/>
        <v>0</v>
      </c>
      <c r="BA8" s="36"/>
      <c r="BB8" s="36"/>
      <c r="BC8" s="37">
        <v>0.1</v>
      </c>
      <c r="BD8" s="38">
        <f t="shared" si="28"/>
        <v>0</v>
      </c>
      <c r="BE8" s="39">
        <f t="shared" si="29"/>
        <v>0</v>
      </c>
      <c r="BF8" s="39">
        <f t="shared" si="30"/>
        <v>0</v>
      </c>
      <c r="BG8" s="40">
        <f t="shared" si="31"/>
        <v>0</v>
      </c>
      <c r="BH8" s="41">
        <f t="shared" si="32"/>
        <v>8</v>
      </c>
      <c r="BI8" s="42">
        <f t="shared" si="33"/>
        <v>30.832300000000004</v>
      </c>
      <c r="BJ8" s="34">
        <v>2</v>
      </c>
    </row>
    <row r="9" spans="1:62" ht="15">
      <c r="A9" s="34">
        <v>3</v>
      </c>
      <c r="B9" s="35" t="s">
        <v>359</v>
      </c>
      <c r="C9" s="35" t="s">
        <v>360</v>
      </c>
      <c r="D9" s="36">
        <v>245</v>
      </c>
      <c r="E9" s="36">
        <v>237</v>
      </c>
      <c r="F9" s="37">
        <v>18478</v>
      </c>
      <c r="G9" s="38">
        <f t="shared" si="0"/>
        <v>2.6085074142223186</v>
      </c>
      <c r="H9" s="39">
        <f t="shared" si="1"/>
        <v>1.3259010715445394</v>
      </c>
      <c r="I9" s="39">
        <f t="shared" si="2"/>
        <v>1.282606342677779</v>
      </c>
      <c r="J9" s="40">
        <f t="shared" si="3"/>
        <v>2.6085</v>
      </c>
      <c r="K9" s="36">
        <v>51</v>
      </c>
      <c r="L9" s="36">
        <v>245</v>
      </c>
      <c r="M9" s="37">
        <v>2903</v>
      </c>
      <c r="N9" s="38">
        <f t="shared" si="4"/>
        <v>10.196348604891492</v>
      </c>
      <c r="O9" s="39">
        <f t="shared" si="5"/>
        <v>1.756803306923872</v>
      </c>
      <c r="P9" s="39">
        <f t="shared" si="6"/>
        <v>8.43954529796762</v>
      </c>
      <c r="Q9" s="40">
        <f t="shared" si="7"/>
        <v>10.1963</v>
      </c>
      <c r="R9" s="36">
        <v>291</v>
      </c>
      <c r="S9" s="36">
        <v>50</v>
      </c>
      <c r="T9" s="37">
        <v>2655</v>
      </c>
      <c r="U9" s="38">
        <f t="shared" si="8"/>
        <v>12.843691148775894</v>
      </c>
      <c r="V9" s="39">
        <f t="shared" si="9"/>
        <v>10.96045197740113</v>
      </c>
      <c r="W9" s="39">
        <f t="shared" si="10"/>
        <v>1.8832391713747645</v>
      </c>
      <c r="X9" s="40">
        <f t="shared" si="11"/>
        <v>12.8437</v>
      </c>
      <c r="Y9" s="36">
        <v>2</v>
      </c>
      <c r="Z9" s="36">
        <v>133</v>
      </c>
      <c r="AA9" s="37">
        <v>1785</v>
      </c>
      <c r="AB9" s="38">
        <f t="shared" si="12"/>
        <v>7.563025210084033</v>
      </c>
      <c r="AC9" s="39">
        <f t="shared" si="13"/>
        <v>0.11204481792717086</v>
      </c>
      <c r="AD9" s="39">
        <f t="shared" si="14"/>
        <v>7.450980392156863</v>
      </c>
      <c r="AE9" s="40">
        <f t="shared" si="15"/>
        <v>7.563</v>
      </c>
      <c r="AF9" s="36"/>
      <c r="AG9" s="36"/>
      <c r="AH9" s="37">
        <v>0.1</v>
      </c>
      <c r="AI9" s="38">
        <f t="shared" si="16"/>
        <v>0</v>
      </c>
      <c r="AJ9" s="39">
        <f t="shared" si="17"/>
        <v>0</v>
      </c>
      <c r="AK9" s="39">
        <f t="shared" si="18"/>
        <v>0</v>
      </c>
      <c r="AL9" s="40">
        <f t="shared" si="19"/>
        <v>0</v>
      </c>
      <c r="AM9" s="36"/>
      <c r="AN9" s="36"/>
      <c r="AO9" s="37">
        <v>0.1</v>
      </c>
      <c r="AP9" s="38">
        <f t="shared" si="20"/>
        <v>0</v>
      </c>
      <c r="AQ9" s="39">
        <f t="shared" si="21"/>
        <v>0</v>
      </c>
      <c r="AR9" s="39">
        <f t="shared" si="22"/>
        <v>0</v>
      </c>
      <c r="AS9" s="40">
        <f t="shared" si="23"/>
        <v>0</v>
      </c>
      <c r="AT9" s="36"/>
      <c r="AU9" s="36"/>
      <c r="AV9" s="37">
        <v>0.1</v>
      </c>
      <c r="AW9" s="38">
        <f t="shared" si="24"/>
        <v>0</v>
      </c>
      <c r="AX9" s="39">
        <f t="shared" si="25"/>
        <v>0</v>
      </c>
      <c r="AY9" s="39">
        <f t="shared" si="26"/>
        <v>0</v>
      </c>
      <c r="AZ9" s="40">
        <f t="shared" si="27"/>
        <v>0</v>
      </c>
      <c r="BA9" s="36"/>
      <c r="BB9" s="36"/>
      <c r="BC9" s="37">
        <v>0.1</v>
      </c>
      <c r="BD9" s="38">
        <f t="shared" si="28"/>
        <v>0</v>
      </c>
      <c r="BE9" s="39">
        <f t="shared" si="29"/>
        <v>0</v>
      </c>
      <c r="BF9" s="39">
        <f t="shared" si="30"/>
        <v>0</v>
      </c>
      <c r="BG9" s="40">
        <f t="shared" si="31"/>
        <v>0</v>
      </c>
      <c r="BH9" s="41">
        <f t="shared" si="32"/>
        <v>8</v>
      </c>
      <c r="BI9" s="42">
        <f t="shared" si="33"/>
        <v>33.2115</v>
      </c>
      <c r="BJ9" s="34">
        <v>3</v>
      </c>
    </row>
    <row r="10" spans="1:62" ht="15">
      <c r="A10" s="34">
        <v>4</v>
      </c>
      <c r="B10" s="35" t="s">
        <v>219</v>
      </c>
      <c r="C10" s="35" t="s">
        <v>220</v>
      </c>
      <c r="D10" s="36">
        <v>133</v>
      </c>
      <c r="E10" s="36">
        <v>19</v>
      </c>
      <c r="F10" s="37">
        <v>2975</v>
      </c>
      <c r="G10" s="38">
        <f t="shared" si="0"/>
        <v>5.109243697478991</v>
      </c>
      <c r="H10" s="39">
        <f t="shared" si="1"/>
        <v>4.470588235294118</v>
      </c>
      <c r="I10" s="39">
        <f t="shared" si="2"/>
        <v>0.6386554621848739</v>
      </c>
      <c r="J10" s="40">
        <f t="shared" si="3"/>
        <v>5.1092</v>
      </c>
      <c r="K10" s="36">
        <v>66</v>
      </c>
      <c r="L10" s="36">
        <v>67</v>
      </c>
      <c r="M10" s="37">
        <v>2728</v>
      </c>
      <c r="N10" s="38">
        <f t="shared" si="4"/>
        <v>4.875366568914956</v>
      </c>
      <c r="O10" s="39">
        <f t="shared" si="5"/>
        <v>2.4193548387096775</v>
      </c>
      <c r="P10" s="39">
        <f t="shared" si="6"/>
        <v>2.4560117302052786</v>
      </c>
      <c r="Q10" s="40">
        <f t="shared" si="7"/>
        <v>4.8754</v>
      </c>
      <c r="R10" s="36">
        <v>466</v>
      </c>
      <c r="S10" s="36">
        <v>17</v>
      </c>
      <c r="T10" s="37">
        <v>3942</v>
      </c>
      <c r="U10" s="38">
        <f t="shared" si="8"/>
        <v>12.252663622526637</v>
      </c>
      <c r="V10" s="39">
        <f t="shared" si="9"/>
        <v>11.821410451547438</v>
      </c>
      <c r="W10" s="39">
        <f t="shared" si="10"/>
        <v>0.43125317097919835</v>
      </c>
      <c r="X10" s="40">
        <f t="shared" si="11"/>
        <v>12.2527</v>
      </c>
      <c r="Y10" s="36">
        <v>67</v>
      </c>
      <c r="Z10" s="36">
        <v>388</v>
      </c>
      <c r="AA10" s="37">
        <v>3343</v>
      </c>
      <c r="AB10" s="38">
        <f t="shared" si="12"/>
        <v>13.610529464552798</v>
      </c>
      <c r="AC10" s="39">
        <f t="shared" si="13"/>
        <v>2.0041878552198624</v>
      </c>
      <c r="AD10" s="39">
        <f t="shared" si="14"/>
        <v>11.606341609332935</v>
      </c>
      <c r="AE10" s="40">
        <f t="shared" si="15"/>
        <v>13.6105</v>
      </c>
      <c r="AF10" s="36"/>
      <c r="AG10" s="36"/>
      <c r="AH10" s="37">
        <v>0.1</v>
      </c>
      <c r="AI10" s="38">
        <f t="shared" si="16"/>
        <v>0</v>
      </c>
      <c r="AJ10" s="39">
        <f t="shared" si="17"/>
        <v>0</v>
      </c>
      <c r="AK10" s="39">
        <f t="shared" si="18"/>
        <v>0</v>
      </c>
      <c r="AL10" s="40">
        <f t="shared" si="19"/>
        <v>0</v>
      </c>
      <c r="AM10" s="36"/>
      <c r="AN10" s="36"/>
      <c r="AO10" s="37">
        <v>0.1</v>
      </c>
      <c r="AP10" s="38">
        <f t="shared" si="20"/>
        <v>0</v>
      </c>
      <c r="AQ10" s="39">
        <f t="shared" si="21"/>
        <v>0</v>
      </c>
      <c r="AR10" s="39">
        <f t="shared" si="22"/>
        <v>0</v>
      </c>
      <c r="AS10" s="40">
        <f t="shared" si="23"/>
        <v>0</v>
      </c>
      <c r="AT10" s="36"/>
      <c r="AU10" s="36"/>
      <c r="AV10" s="37">
        <v>0.1</v>
      </c>
      <c r="AW10" s="38">
        <f t="shared" si="24"/>
        <v>0</v>
      </c>
      <c r="AX10" s="39">
        <f t="shared" si="25"/>
        <v>0</v>
      </c>
      <c r="AY10" s="39">
        <f t="shared" si="26"/>
        <v>0</v>
      </c>
      <c r="AZ10" s="40">
        <f t="shared" si="27"/>
        <v>0</v>
      </c>
      <c r="BA10" s="36"/>
      <c r="BB10" s="36"/>
      <c r="BC10" s="37">
        <v>0.1</v>
      </c>
      <c r="BD10" s="38">
        <f t="shared" si="28"/>
        <v>0</v>
      </c>
      <c r="BE10" s="39">
        <f t="shared" si="29"/>
        <v>0</v>
      </c>
      <c r="BF10" s="39">
        <f t="shared" si="30"/>
        <v>0</v>
      </c>
      <c r="BG10" s="40">
        <f t="shared" si="31"/>
        <v>0</v>
      </c>
      <c r="BH10" s="41">
        <f t="shared" si="32"/>
        <v>8</v>
      </c>
      <c r="BI10" s="42">
        <f t="shared" si="33"/>
        <v>35.8478</v>
      </c>
      <c r="BJ10" s="34">
        <v>4</v>
      </c>
    </row>
    <row r="11" spans="1:62" ht="15">
      <c r="A11" s="34">
        <v>5</v>
      </c>
      <c r="B11" s="35" t="s">
        <v>361</v>
      </c>
      <c r="C11" s="35" t="s">
        <v>362</v>
      </c>
      <c r="D11" s="36">
        <v>1488</v>
      </c>
      <c r="E11" s="36">
        <v>307</v>
      </c>
      <c r="F11" s="37">
        <v>18443</v>
      </c>
      <c r="G11" s="45">
        <f t="shared" si="0"/>
        <v>9.73268990945074</v>
      </c>
      <c r="H11" s="39">
        <f t="shared" si="1"/>
        <v>8.068101718809304</v>
      </c>
      <c r="I11" s="39">
        <f t="shared" si="2"/>
        <v>1.6645881906414357</v>
      </c>
      <c r="J11" s="40">
        <f t="shared" si="3"/>
        <v>9.7327</v>
      </c>
      <c r="K11" s="36">
        <v>364</v>
      </c>
      <c r="L11" s="36">
        <v>59</v>
      </c>
      <c r="M11" s="37">
        <v>12071</v>
      </c>
      <c r="N11" s="45">
        <f t="shared" si="4"/>
        <v>3.5042664236600114</v>
      </c>
      <c r="O11" s="39">
        <f t="shared" si="5"/>
        <v>3.0154916742606246</v>
      </c>
      <c r="P11" s="39">
        <f t="shared" si="6"/>
        <v>0.488774749399387</v>
      </c>
      <c r="Q11" s="40">
        <f t="shared" si="7"/>
        <v>3.5043</v>
      </c>
      <c r="R11" s="36">
        <v>830</v>
      </c>
      <c r="S11" s="36">
        <v>1575</v>
      </c>
      <c r="T11" s="37">
        <v>19039</v>
      </c>
      <c r="U11" s="45">
        <f t="shared" si="8"/>
        <v>12.631965964598981</v>
      </c>
      <c r="V11" s="39">
        <f t="shared" si="9"/>
        <v>4.359472661379274</v>
      </c>
      <c r="W11" s="39">
        <f t="shared" si="10"/>
        <v>8.272493303219706</v>
      </c>
      <c r="X11" s="40">
        <f t="shared" si="11"/>
        <v>12.632</v>
      </c>
      <c r="Y11" s="36">
        <v>1061</v>
      </c>
      <c r="Z11" s="36">
        <v>1574</v>
      </c>
      <c r="AA11" s="37">
        <v>11579</v>
      </c>
      <c r="AB11" s="45">
        <f t="shared" si="12"/>
        <v>22.756714742205716</v>
      </c>
      <c r="AC11" s="39">
        <f t="shared" si="13"/>
        <v>9.163140167544693</v>
      </c>
      <c r="AD11" s="39">
        <f t="shared" si="14"/>
        <v>13.593574574661025</v>
      </c>
      <c r="AE11" s="40">
        <f t="shared" si="15"/>
        <v>22.7567</v>
      </c>
      <c r="AF11" s="36"/>
      <c r="AG11" s="36"/>
      <c r="AH11" s="37">
        <v>0.1</v>
      </c>
      <c r="AI11" s="45">
        <f t="shared" si="16"/>
        <v>0</v>
      </c>
      <c r="AJ11" s="39">
        <f t="shared" si="17"/>
        <v>0</v>
      </c>
      <c r="AK11" s="39">
        <f t="shared" si="18"/>
        <v>0</v>
      </c>
      <c r="AL11" s="40">
        <f t="shared" si="19"/>
        <v>0</v>
      </c>
      <c r="AM11" s="36"/>
      <c r="AN11" s="36"/>
      <c r="AO11" s="37">
        <v>0.1</v>
      </c>
      <c r="AP11" s="45">
        <f t="shared" si="20"/>
        <v>0</v>
      </c>
      <c r="AQ11" s="39">
        <f t="shared" si="21"/>
        <v>0</v>
      </c>
      <c r="AR11" s="39">
        <f t="shared" si="22"/>
        <v>0</v>
      </c>
      <c r="AS11" s="40">
        <f t="shared" si="23"/>
        <v>0</v>
      </c>
      <c r="AT11" s="36"/>
      <c r="AU11" s="36"/>
      <c r="AV11" s="37">
        <v>0.1</v>
      </c>
      <c r="AW11" s="45">
        <f t="shared" si="24"/>
        <v>0</v>
      </c>
      <c r="AX11" s="39">
        <f t="shared" si="25"/>
        <v>0</v>
      </c>
      <c r="AY11" s="39">
        <f t="shared" si="26"/>
        <v>0</v>
      </c>
      <c r="AZ11" s="40">
        <f t="shared" si="27"/>
        <v>0</v>
      </c>
      <c r="BA11" s="36"/>
      <c r="BB11" s="36"/>
      <c r="BC11" s="37">
        <v>0.1</v>
      </c>
      <c r="BD11" s="45">
        <f t="shared" si="28"/>
        <v>0</v>
      </c>
      <c r="BE11" s="39">
        <f t="shared" si="29"/>
        <v>0</v>
      </c>
      <c r="BF11" s="39">
        <f t="shared" si="30"/>
        <v>0</v>
      </c>
      <c r="BG11" s="40">
        <f t="shared" si="31"/>
        <v>0</v>
      </c>
      <c r="BH11" s="41">
        <f t="shared" si="32"/>
        <v>8</v>
      </c>
      <c r="BI11" s="42">
        <f t="shared" si="33"/>
        <v>48.625699999999995</v>
      </c>
      <c r="BJ11" s="34">
        <v>5</v>
      </c>
    </row>
    <row r="12" spans="1:62" ht="15">
      <c r="A12" s="34">
        <v>6</v>
      </c>
      <c r="B12" s="35" t="s">
        <v>363</v>
      </c>
      <c r="C12" s="35" t="s">
        <v>192</v>
      </c>
      <c r="D12" s="36">
        <v>3183</v>
      </c>
      <c r="E12" s="36">
        <v>1128</v>
      </c>
      <c r="F12" s="37">
        <v>18478</v>
      </c>
      <c r="G12" s="38">
        <f t="shared" si="0"/>
        <v>23.33044701807555</v>
      </c>
      <c r="H12" s="39">
        <f t="shared" si="1"/>
        <v>17.22589024786232</v>
      </c>
      <c r="I12" s="39">
        <f t="shared" si="2"/>
        <v>6.104556770213226</v>
      </c>
      <c r="J12" s="40">
        <f t="shared" si="3"/>
        <v>23.3304</v>
      </c>
      <c r="K12" s="36">
        <v>1915</v>
      </c>
      <c r="L12" s="36">
        <v>441</v>
      </c>
      <c r="M12" s="37">
        <v>19309</v>
      </c>
      <c r="N12" s="38">
        <f t="shared" si="4"/>
        <v>12.20156403749547</v>
      </c>
      <c r="O12" s="39">
        <f t="shared" si="5"/>
        <v>9.917654979543219</v>
      </c>
      <c r="P12" s="39">
        <f t="shared" si="6"/>
        <v>2.28390905795225</v>
      </c>
      <c r="Q12" s="40">
        <f t="shared" si="7"/>
        <v>12.2016</v>
      </c>
      <c r="R12" s="36">
        <v>67</v>
      </c>
      <c r="S12" s="36">
        <v>872</v>
      </c>
      <c r="T12" s="37">
        <v>16615</v>
      </c>
      <c r="U12" s="38">
        <f t="shared" si="8"/>
        <v>5.651519711104424</v>
      </c>
      <c r="V12" s="39">
        <f t="shared" si="9"/>
        <v>0.403250075233223</v>
      </c>
      <c r="W12" s="39">
        <f t="shared" si="10"/>
        <v>5.248269635871201</v>
      </c>
      <c r="X12" s="40">
        <f t="shared" si="11"/>
        <v>5.6515</v>
      </c>
      <c r="Y12" s="36">
        <v>1</v>
      </c>
      <c r="Z12" s="36">
        <v>1212</v>
      </c>
      <c r="AA12" s="37">
        <v>13089</v>
      </c>
      <c r="AB12" s="38">
        <f t="shared" si="12"/>
        <v>9.267323706929483</v>
      </c>
      <c r="AC12" s="39">
        <f t="shared" si="13"/>
        <v>0.007640003056001223</v>
      </c>
      <c r="AD12" s="39">
        <f t="shared" si="14"/>
        <v>9.259683703873483</v>
      </c>
      <c r="AE12" s="40">
        <f t="shared" si="15"/>
        <v>9.2673</v>
      </c>
      <c r="AF12" s="36"/>
      <c r="AG12" s="36"/>
      <c r="AH12" s="37">
        <v>0.1</v>
      </c>
      <c r="AI12" s="38">
        <f t="shared" si="16"/>
        <v>0</v>
      </c>
      <c r="AJ12" s="39">
        <f t="shared" si="17"/>
        <v>0</v>
      </c>
      <c r="AK12" s="39">
        <f t="shared" si="18"/>
        <v>0</v>
      </c>
      <c r="AL12" s="40">
        <f t="shared" si="19"/>
        <v>0</v>
      </c>
      <c r="AM12" s="36"/>
      <c r="AN12" s="36"/>
      <c r="AO12" s="37">
        <v>0.1</v>
      </c>
      <c r="AP12" s="38">
        <f t="shared" si="20"/>
        <v>0</v>
      </c>
      <c r="AQ12" s="39">
        <f t="shared" si="21"/>
        <v>0</v>
      </c>
      <c r="AR12" s="39">
        <f t="shared" si="22"/>
        <v>0</v>
      </c>
      <c r="AS12" s="40">
        <f t="shared" si="23"/>
        <v>0</v>
      </c>
      <c r="AT12" s="36"/>
      <c r="AU12" s="36"/>
      <c r="AV12" s="37">
        <v>0.1</v>
      </c>
      <c r="AW12" s="38">
        <f t="shared" si="24"/>
        <v>0</v>
      </c>
      <c r="AX12" s="39">
        <f t="shared" si="25"/>
        <v>0</v>
      </c>
      <c r="AY12" s="39">
        <f t="shared" si="26"/>
        <v>0</v>
      </c>
      <c r="AZ12" s="40">
        <f t="shared" si="27"/>
        <v>0</v>
      </c>
      <c r="BA12" s="36"/>
      <c r="BB12" s="36"/>
      <c r="BC12" s="37">
        <v>0.1</v>
      </c>
      <c r="BD12" s="38">
        <f t="shared" si="28"/>
        <v>0</v>
      </c>
      <c r="BE12" s="39">
        <f t="shared" si="29"/>
        <v>0</v>
      </c>
      <c r="BF12" s="39">
        <f t="shared" si="30"/>
        <v>0</v>
      </c>
      <c r="BG12" s="40">
        <f t="shared" si="31"/>
        <v>0</v>
      </c>
      <c r="BH12" s="41">
        <f t="shared" si="32"/>
        <v>8</v>
      </c>
      <c r="BI12" s="42">
        <f t="shared" si="33"/>
        <v>50.450799999999994</v>
      </c>
      <c r="BJ12" s="34">
        <v>6</v>
      </c>
    </row>
    <row r="13" spans="1:62" ht="15">
      <c r="A13" s="34">
        <v>7</v>
      </c>
      <c r="B13" s="35" t="s">
        <v>364</v>
      </c>
      <c r="C13" s="35" t="s">
        <v>365</v>
      </c>
      <c r="D13" s="36">
        <v>3111</v>
      </c>
      <c r="E13" s="36">
        <v>579</v>
      </c>
      <c r="F13" s="37">
        <v>18478</v>
      </c>
      <c r="G13" s="38">
        <f t="shared" si="0"/>
        <v>19.969693689793267</v>
      </c>
      <c r="H13" s="39">
        <f t="shared" si="1"/>
        <v>16.836237688061477</v>
      </c>
      <c r="I13" s="39">
        <f t="shared" si="2"/>
        <v>3.1334560017317896</v>
      </c>
      <c r="J13" s="40">
        <f t="shared" si="3"/>
        <v>19.9697</v>
      </c>
      <c r="K13" s="36">
        <v>1</v>
      </c>
      <c r="L13" s="36">
        <v>46</v>
      </c>
      <c r="M13" s="37">
        <v>3748</v>
      </c>
      <c r="N13" s="38">
        <f t="shared" si="4"/>
        <v>1.2540021344717183</v>
      </c>
      <c r="O13" s="39">
        <f t="shared" si="5"/>
        <v>0.026680896478121666</v>
      </c>
      <c r="P13" s="39">
        <f t="shared" si="6"/>
        <v>1.2273212379935965</v>
      </c>
      <c r="Q13" s="40">
        <f t="shared" si="7"/>
        <v>1.254</v>
      </c>
      <c r="R13" s="36">
        <v>152</v>
      </c>
      <c r="S13" s="36">
        <v>347</v>
      </c>
      <c r="T13" s="37">
        <v>2203</v>
      </c>
      <c r="U13" s="38">
        <f t="shared" si="8"/>
        <v>22.650930549251022</v>
      </c>
      <c r="V13" s="39">
        <f t="shared" si="9"/>
        <v>6.899682251475261</v>
      </c>
      <c r="W13" s="39">
        <f t="shared" si="10"/>
        <v>15.75124829777576</v>
      </c>
      <c r="X13" s="40">
        <f t="shared" si="11"/>
        <v>22.6509</v>
      </c>
      <c r="Y13" s="36">
        <v>818</v>
      </c>
      <c r="Z13" s="36">
        <v>320</v>
      </c>
      <c r="AA13" s="37">
        <v>11894</v>
      </c>
      <c r="AB13" s="38">
        <f t="shared" si="12"/>
        <v>9.567849335799563</v>
      </c>
      <c r="AC13" s="39">
        <f t="shared" si="13"/>
        <v>6.8774171851353625</v>
      </c>
      <c r="AD13" s="39">
        <f t="shared" si="14"/>
        <v>2.6904321506642006</v>
      </c>
      <c r="AE13" s="40">
        <f t="shared" si="15"/>
        <v>9.5678</v>
      </c>
      <c r="AF13" s="36"/>
      <c r="AG13" s="36"/>
      <c r="AH13" s="37">
        <v>0.1</v>
      </c>
      <c r="AI13" s="38">
        <f t="shared" si="16"/>
        <v>0</v>
      </c>
      <c r="AJ13" s="39">
        <f t="shared" si="17"/>
        <v>0</v>
      </c>
      <c r="AK13" s="39">
        <f t="shared" si="18"/>
        <v>0</v>
      </c>
      <c r="AL13" s="40">
        <f t="shared" si="19"/>
        <v>0</v>
      </c>
      <c r="AM13" s="36"/>
      <c r="AN13" s="36"/>
      <c r="AO13" s="37">
        <v>0.1</v>
      </c>
      <c r="AP13" s="38">
        <f t="shared" si="20"/>
        <v>0</v>
      </c>
      <c r="AQ13" s="39">
        <f t="shared" si="21"/>
        <v>0</v>
      </c>
      <c r="AR13" s="39">
        <f t="shared" si="22"/>
        <v>0</v>
      </c>
      <c r="AS13" s="40">
        <f t="shared" si="23"/>
        <v>0</v>
      </c>
      <c r="AT13" s="36"/>
      <c r="AU13" s="36"/>
      <c r="AV13" s="37">
        <v>0.1</v>
      </c>
      <c r="AW13" s="38">
        <f t="shared" si="24"/>
        <v>0</v>
      </c>
      <c r="AX13" s="39">
        <f t="shared" si="25"/>
        <v>0</v>
      </c>
      <c r="AY13" s="39">
        <f t="shared" si="26"/>
        <v>0</v>
      </c>
      <c r="AZ13" s="40">
        <f t="shared" si="27"/>
        <v>0</v>
      </c>
      <c r="BA13" s="36"/>
      <c r="BB13" s="36"/>
      <c r="BC13" s="37">
        <v>0.1</v>
      </c>
      <c r="BD13" s="38">
        <f t="shared" si="28"/>
        <v>0</v>
      </c>
      <c r="BE13" s="39">
        <f t="shared" si="29"/>
        <v>0</v>
      </c>
      <c r="BF13" s="39">
        <f t="shared" si="30"/>
        <v>0</v>
      </c>
      <c r="BG13" s="40">
        <f t="shared" si="31"/>
        <v>0</v>
      </c>
      <c r="BH13" s="41">
        <f t="shared" si="32"/>
        <v>8</v>
      </c>
      <c r="BI13" s="42">
        <f t="shared" si="33"/>
        <v>53.4424</v>
      </c>
      <c r="BJ13" s="34">
        <v>7</v>
      </c>
    </row>
    <row r="14" spans="1:62" ht="15">
      <c r="A14" s="34">
        <v>8</v>
      </c>
      <c r="B14" s="35" t="s">
        <v>366</v>
      </c>
      <c r="C14" s="35" t="s">
        <v>309</v>
      </c>
      <c r="D14" s="36">
        <v>87</v>
      </c>
      <c r="E14" s="36">
        <v>657</v>
      </c>
      <c r="F14" s="37">
        <v>18478</v>
      </c>
      <c r="G14" s="38">
        <f t="shared" si="0"/>
        <v>4.026409784608724</v>
      </c>
      <c r="H14" s="39">
        <f t="shared" si="1"/>
        <v>0.4708301764260201</v>
      </c>
      <c r="I14" s="39">
        <f t="shared" si="2"/>
        <v>3.555579608182704</v>
      </c>
      <c r="J14" s="40">
        <f t="shared" si="3"/>
        <v>4.0264</v>
      </c>
      <c r="K14" s="36">
        <v>2917</v>
      </c>
      <c r="L14" s="36">
        <v>506</v>
      </c>
      <c r="M14" s="37">
        <v>19309</v>
      </c>
      <c r="N14" s="38">
        <f t="shared" si="4"/>
        <v>17.72748459267699</v>
      </c>
      <c r="O14" s="39">
        <f t="shared" si="5"/>
        <v>15.106944947951733</v>
      </c>
      <c r="P14" s="39">
        <f t="shared" si="6"/>
        <v>2.6205396447252576</v>
      </c>
      <c r="Q14" s="40">
        <f t="shared" si="7"/>
        <v>17.7275</v>
      </c>
      <c r="R14" s="36">
        <v>249</v>
      </c>
      <c r="S14" s="36">
        <v>2218</v>
      </c>
      <c r="T14" s="37">
        <v>13089</v>
      </c>
      <c r="U14" s="38">
        <f t="shared" si="8"/>
        <v>18.847887539155014</v>
      </c>
      <c r="V14" s="39">
        <f t="shared" si="9"/>
        <v>1.9023607609443043</v>
      </c>
      <c r="W14" s="39">
        <f t="shared" si="10"/>
        <v>16.945526778210713</v>
      </c>
      <c r="X14" s="40">
        <f t="shared" si="11"/>
        <v>18.8479</v>
      </c>
      <c r="Y14" s="36">
        <v>1387</v>
      </c>
      <c r="Z14" s="36">
        <v>1711</v>
      </c>
      <c r="AA14" s="37">
        <v>11579</v>
      </c>
      <c r="AB14" s="38">
        <f t="shared" si="12"/>
        <v>26.755332930304863</v>
      </c>
      <c r="AC14" s="39">
        <f t="shared" si="13"/>
        <v>11.978581915536747</v>
      </c>
      <c r="AD14" s="39">
        <f t="shared" si="14"/>
        <v>14.776751014768113</v>
      </c>
      <c r="AE14" s="40">
        <f t="shared" si="15"/>
        <v>26.7553</v>
      </c>
      <c r="AF14" s="36"/>
      <c r="AG14" s="36"/>
      <c r="AH14" s="37">
        <v>0.1</v>
      </c>
      <c r="AI14" s="38">
        <f t="shared" si="16"/>
        <v>0</v>
      </c>
      <c r="AJ14" s="39">
        <f t="shared" si="17"/>
        <v>0</v>
      </c>
      <c r="AK14" s="39">
        <f t="shared" si="18"/>
        <v>0</v>
      </c>
      <c r="AL14" s="40">
        <f t="shared" si="19"/>
        <v>0</v>
      </c>
      <c r="AM14" s="36"/>
      <c r="AN14" s="36"/>
      <c r="AO14" s="37">
        <v>0.1</v>
      </c>
      <c r="AP14" s="38">
        <f t="shared" si="20"/>
        <v>0</v>
      </c>
      <c r="AQ14" s="39">
        <f t="shared" si="21"/>
        <v>0</v>
      </c>
      <c r="AR14" s="39">
        <f t="shared" si="22"/>
        <v>0</v>
      </c>
      <c r="AS14" s="40">
        <f t="shared" si="23"/>
        <v>0</v>
      </c>
      <c r="AT14" s="36"/>
      <c r="AU14" s="36"/>
      <c r="AV14" s="37">
        <v>0.1</v>
      </c>
      <c r="AW14" s="38">
        <f t="shared" si="24"/>
        <v>0</v>
      </c>
      <c r="AX14" s="39">
        <f t="shared" si="25"/>
        <v>0</v>
      </c>
      <c r="AY14" s="39">
        <f t="shared" si="26"/>
        <v>0</v>
      </c>
      <c r="AZ14" s="40">
        <f t="shared" si="27"/>
        <v>0</v>
      </c>
      <c r="BA14" s="36"/>
      <c r="BB14" s="36"/>
      <c r="BC14" s="37">
        <v>0.1</v>
      </c>
      <c r="BD14" s="38">
        <f t="shared" si="28"/>
        <v>0</v>
      </c>
      <c r="BE14" s="39">
        <f t="shared" si="29"/>
        <v>0</v>
      </c>
      <c r="BF14" s="39">
        <f t="shared" si="30"/>
        <v>0</v>
      </c>
      <c r="BG14" s="40">
        <f t="shared" si="31"/>
        <v>0</v>
      </c>
      <c r="BH14" s="41">
        <f t="shared" si="32"/>
        <v>8</v>
      </c>
      <c r="BI14" s="42">
        <f t="shared" si="33"/>
        <v>67.3571</v>
      </c>
      <c r="BJ14" s="34">
        <v>8</v>
      </c>
    </row>
    <row r="15" spans="1:62" ht="15">
      <c r="A15" s="34">
        <v>9</v>
      </c>
      <c r="B15" s="35" t="s">
        <v>168</v>
      </c>
      <c r="C15" s="35" t="s">
        <v>169</v>
      </c>
      <c r="D15" s="36">
        <v>530</v>
      </c>
      <c r="E15" s="36">
        <v>401</v>
      </c>
      <c r="F15" s="37">
        <v>2975</v>
      </c>
      <c r="G15" s="38">
        <f t="shared" si="0"/>
        <v>31.294117647058822</v>
      </c>
      <c r="H15" s="39">
        <f t="shared" si="1"/>
        <v>17.81512605042017</v>
      </c>
      <c r="I15" s="39">
        <f t="shared" si="2"/>
        <v>13.478991596638657</v>
      </c>
      <c r="J15" s="40">
        <f t="shared" si="3"/>
        <v>31.2941</v>
      </c>
      <c r="K15" s="36">
        <v>28</v>
      </c>
      <c r="L15" s="36">
        <v>249</v>
      </c>
      <c r="M15" s="37">
        <v>3942</v>
      </c>
      <c r="N15" s="38">
        <f t="shared" si="4"/>
        <v>7.026889903602233</v>
      </c>
      <c r="O15" s="39">
        <f t="shared" si="5"/>
        <v>0.7102993404363267</v>
      </c>
      <c r="P15" s="39">
        <f t="shared" si="6"/>
        <v>6.316590563165906</v>
      </c>
      <c r="Q15" s="40">
        <f t="shared" si="7"/>
        <v>7.0269</v>
      </c>
      <c r="R15" s="36">
        <v>117</v>
      </c>
      <c r="S15" s="36">
        <v>27</v>
      </c>
      <c r="T15" s="37">
        <v>2655</v>
      </c>
      <c r="U15" s="38">
        <f t="shared" si="8"/>
        <v>5.423728813559322</v>
      </c>
      <c r="V15" s="39">
        <f t="shared" si="9"/>
        <v>4.406779661016949</v>
      </c>
      <c r="W15" s="39">
        <f t="shared" si="10"/>
        <v>1.0169491525423728</v>
      </c>
      <c r="X15" s="40">
        <f t="shared" si="11"/>
        <v>5.4237</v>
      </c>
      <c r="Y15" s="36">
        <v>293</v>
      </c>
      <c r="Z15" s="36">
        <v>240</v>
      </c>
      <c r="AA15" s="37">
        <v>2104</v>
      </c>
      <c r="AB15" s="38">
        <f t="shared" si="12"/>
        <v>25.332699619771862</v>
      </c>
      <c r="AC15" s="39">
        <f t="shared" si="13"/>
        <v>13.925855513307987</v>
      </c>
      <c r="AD15" s="39">
        <f t="shared" si="14"/>
        <v>11.406844106463879</v>
      </c>
      <c r="AE15" s="40">
        <f t="shared" si="15"/>
        <v>25.3327</v>
      </c>
      <c r="AF15" s="36"/>
      <c r="AG15" s="36"/>
      <c r="AH15" s="37">
        <v>0.1</v>
      </c>
      <c r="AI15" s="38">
        <f t="shared" si="16"/>
        <v>0</v>
      </c>
      <c r="AJ15" s="39">
        <f t="shared" si="17"/>
        <v>0</v>
      </c>
      <c r="AK15" s="39">
        <f t="shared" si="18"/>
        <v>0</v>
      </c>
      <c r="AL15" s="40">
        <f t="shared" si="19"/>
        <v>0</v>
      </c>
      <c r="AM15" s="36"/>
      <c r="AN15" s="36"/>
      <c r="AO15" s="37">
        <v>0.1</v>
      </c>
      <c r="AP15" s="38">
        <f t="shared" si="20"/>
        <v>0</v>
      </c>
      <c r="AQ15" s="39">
        <f t="shared" si="21"/>
        <v>0</v>
      </c>
      <c r="AR15" s="39">
        <f t="shared" si="22"/>
        <v>0</v>
      </c>
      <c r="AS15" s="40">
        <f t="shared" si="23"/>
        <v>0</v>
      </c>
      <c r="AT15" s="36"/>
      <c r="AU15" s="36"/>
      <c r="AV15" s="37">
        <v>0.1</v>
      </c>
      <c r="AW15" s="38">
        <f t="shared" si="24"/>
        <v>0</v>
      </c>
      <c r="AX15" s="39">
        <f t="shared" si="25"/>
        <v>0</v>
      </c>
      <c r="AY15" s="39">
        <f t="shared" si="26"/>
        <v>0</v>
      </c>
      <c r="AZ15" s="40">
        <f t="shared" si="27"/>
        <v>0</v>
      </c>
      <c r="BA15" s="36"/>
      <c r="BB15" s="36"/>
      <c r="BC15" s="37">
        <v>0.1</v>
      </c>
      <c r="BD15" s="38">
        <f t="shared" si="28"/>
        <v>0</v>
      </c>
      <c r="BE15" s="39">
        <f t="shared" si="29"/>
        <v>0</v>
      </c>
      <c r="BF15" s="39">
        <f t="shared" si="30"/>
        <v>0</v>
      </c>
      <c r="BG15" s="40">
        <f t="shared" si="31"/>
        <v>0</v>
      </c>
      <c r="BH15" s="41">
        <f t="shared" si="32"/>
        <v>8</v>
      </c>
      <c r="BI15" s="42">
        <f t="shared" si="33"/>
        <v>69.0774</v>
      </c>
      <c r="BJ15" s="34">
        <v>9</v>
      </c>
    </row>
    <row r="25" ht="15">
      <c r="B25" t="s">
        <v>21</v>
      </c>
    </row>
  </sheetData>
  <sheetProtection/>
  <conditionalFormatting sqref="H7:I15 O7:P15 V7:W15 AC7:AD15 AJ7:AK15 AQ7:AR15 AX7:AY15 BE7:BF15">
    <cfRule type="cellIs" priority="1" dxfId="84" operator="greaterThan" stopIfTrue="1">
      <formula>20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19.7109375" style="0" customWidth="1"/>
    <col min="4" max="4" width="7.28125" style="0" hidden="1" customWidth="1"/>
    <col min="5" max="19" width="8.57421875" style="0" customWidth="1"/>
    <col min="20" max="21" width="9.140625" style="0" customWidth="1"/>
    <col min="22" max="22" width="5.140625" style="0" customWidth="1"/>
    <col min="23" max="23" width="9.140625" style="0" customWidth="1"/>
    <col min="24" max="35" width="0" style="0" hidden="1" customWidth="1"/>
    <col min="36" max="36" width="9.140625" style="0" customWidth="1"/>
  </cols>
  <sheetData>
    <row r="1" spans="1:38" ht="15">
      <c r="A1" s="26"/>
      <c r="B1" s="31" t="s">
        <v>25</v>
      </c>
      <c r="C1" s="25"/>
      <c r="D1" s="58"/>
      <c r="E1" s="78"/>
      <c r="F1" s="79"/>
      <c r="G1" s="31"/>
      <c r="H1" s="28"/>
      <c r="I1" s="31"/>
      <c r="J1" s="28"/>
      <c r="K1" s="31"/>
      <c r="L1" s="31"/>
      <c r="M1" s="28"/>
      <c r="N1" s="31"/>
      <c r="O1" s="31"/>
      <c r="P1" s="28"/>
      <c r="Q1" s="31"/>
      <c r="R1" s="31"/>
      <c r="S1" s="28"/>
      <c r="T1" s="80"/>
      <c r="U1" s="81"/>
      <c r="V1" s="59"/>
      <c r="W1" s="79"/>
      <c r="X1" s="28"/>
      <c r="Y1" s="31"/>
      <c r="Z1" s="31"/>
      <c r="AA1" s="28"/>
      <c r="AB1" s="28"/>
      <c r="AC1" s="28"/>
      <c r="AD1" s="28"/>
      <c r="AE1" s="28"/>
      <c r="AF1" s="28"/>
      <c r="AG1" s="28"/>
      <c r="AH1" s="28"/>
      <c r="AI1" s="28"/>
      <c r="AJ1" s="82">
        <v>1E-09</v>
      </c>
      <c r="AL1" s="83"/>
    </row>
    <row r="2" spans="1:36" ht="15">
      <c r="A2" s="26"/>
      <c r="B2" s="31" t="s">
        <v>367</v>
      </c>
      <c r="C2" s="31"/>
      <c r="D2" s="28"/>
      <c r="E2" s="28"/>
      <c r="F2" s="28"/>
      <c r="G2" s="83"/>
      <c r="H2" s="28"/>
      <c r="I2" s="28"/>
      <c r="J2" s="83"/>
      <c r="K2" s="28"/>
      <c r="L2" s="28"/>
      <c r="M2" s="83"/>
      <c r="N2" s="28"/>
      <c r="O2" s="28"/>
      <c r="P2" s="83"/>
      <c r="Q2" s="28"/>
      <c r="R2" s="28"/>
      <c r="S2" s="83"/>
      <c r="T2" s="84"/>
      <c r="U2" s="81"/>
      <c r="V2" s="59"/>
      <c r="W2" s="58"/>
      <c r="X2" s="28"/>
      <c r="Y2" s="83" t="s">
        <v>368</v>
      </c>
      <c r="Z2" s="83" t="s">
        <v>369</v>
      </c>
      <c r="AA2" s="83" t="s">
        <v>369</v>
      </c>
      <c r="AB2" s="83" t="s">
        <v>370</v>
      </c>
      <c r="AC2" s="83" t="s">
        <v>370</v>
      </c>
      <c r="AD2" s="83" t="s">
        <v>371</v>
      </c>
      <c r="AE2" s="83" t="s">
        <v>371</v>
      </c>
      <c r="AF2" s="83" t="s">
        <v>372</v>
      </c>
      <c r="AG2" s="83" t="s">
        <v>372</v>
      </c>
      <c r="AH2" s="83" t="s">
        <v>373</v>
      </c>
      <c r="AI2" s="83" t="s">
        <v>373</v>
      </c>
      <c r="AJ2" s="85"/>
    </row>
    <row r="3" spans="1:36" ht="15">
      <c r="A3" s="26"/>
      <c r="B3" s="28"/>
      <c r="C3" s="31"/>
      <c r="D3" s="30"/>
      <c r="E3" s="28"/>
      <c r="F3" s="28"/>
      <c r="G3" s="31"/>
      <c r="H3" s="28"/>
      <c r="I3" s="28"/>
      <c r="J3" s="31"/>
      <c r="K3" s="28"/>
      <c r="L3" s="28"/>
      <c r="M3" s="31"/>
      <c r="N3" s="28"/>
      <c r="O3" s="28"/>
      <c r="P3" s="31"/>
      <c r="Q3" s="28"/>
      <c r="R3" s="28"/>
      <c r="S3" s="31"/>
      <c r="T3" s="86"/>
      <c r="U3" s="81"/>
      <c r="V3" s="59"/>
      <c r="W3" s="58"/>
      <c r="X3" s="87" t="s">
        <v>368</v>
      </c>
      <c r="Y3" s="31" t="s">
        <v>374</v>
      </c>
      <c r="Z3" s="31"/>
      <c r="AA3" s="31" t="s">
        <v>374</v>
      </c>
      <c r="AB3" s="31"/>
      <c r="AC3" s="31" t="s">
        <v>374</v>
      </c>
      <c r="AD3" s="31"/>
      <c r="AE3" s="31" t="s">
        <v>374</v>
      </c>
      <c r="AF3" s="31"/>
      <c r="AG3" s="31" t="s">
        <v>374</v>
      </c>
      <c r="AH3" s="31"/>
      <c r="AI3" s="31" t="s">
        <v>374</v>
      </c>
      <c r="AJ3" s="85"/>
    </row>
    <row r="4" spans="1:38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31" t="s">
        <v>376</v>
      </c>
      <c r="R4" s="31" t="s">
        <v>377</v>
      </c>
      <c r="S4" s="31" t="s">
        <v>95</v>
      </c>
      <c r="T4" s="80" t="s">
        <v>54</v>
      </c>
      <c r="U4" s="81" t="s">
        <v>378</v>
      </c>
      <c r="V4" s="88" t="s">
        <v>47</v>
      </c>
      <c r="W4" s="79"/>
      <c r="X4" s="80" t="s">
        <v>52</v>
      </c>
      <c r="Y4" s="31" t="s">
        <v>95</v>
      </c>
      <c r="Z4" s="31" t="s">
        <v>95</v>
      </c>
      <c r="AA4" s="31" t="s">
        <v>95</v>
      </c>
      <c r="AB4" s="31" t="s">
        <v>95</v>
      </c>
      <c r="AC4" s="31" t="s">
        <v>95</v>
      </c>
      <c r="AD4" s="31" t="s">
        <v>95</v>
      </c>
      <c r="AE4" s="31" t="s">
        <v>95</v>
      </c>
      <c r="AF4" s="31" t="s">
        <v>95</v>
      </c>
      <c r="AG4" s="31" t="s">
        <v>95</v>
      </c>
      <c r="AH4" s="31" t="s">
        <v>95</v>
      </c>
      <c r="AI4" s="31" t="s">
        <v>95</v>
      </c>
      <c r="AJ4" s="89"/>
      <c r="AK4" s="89"/>
      <c r="AL4" s="89"/>
    </row>
    <row r="5" spans="1:38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31" t="s">
        <v>380</v>
      </c>
      <c r="R5" s="31" t="s">
        <v>381</v>
      </c>
      <c r="S5" s="31"/>
      <c r="T5" s="80" t="s">
        <v>61</v>
      </c>
      <c r="U5" s="81" t="s">
        <v>382</v>
      </c>
      <c r="V5" s="88"/>
      <c r="W5" s="79"/>
      <c r="X5" s="80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89"/>
      <c r="AK5" s="89"/>
      <c r="AL5" s="89"/>
    </row>
    <row r="6" spans="1:38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80"/>
      <c r="U6" s="81"/>
      <c r="V6" s="88"/>
      <c r="W6" s="31"/>
      <c r="X6" s="80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89"/>
      <c r="AK6" s="89"/>
      <c r="AL6" s="89"/>
    </row>
    <row r="7" spans="1:38" ht="15">
      <c r="A7" s="70">
        <v>1</v>
      </c>
      <c r="B7" s="90" t="s">
        <v>383</v>
      </c>
      <c r="C7" s="90" t="s">
        <v>253</v>
      </c>
      <c r="D7" s="90"/>
      <c r="E7" s="91">
        <v>1</v>
      </c>
      <c r="F7" s="92">
        <v>969</v>
      </c>
      <c r="G7" s="93">
        <v>0.1032</v>
      </c>
      <c r="H7" s="91">
        <v>3</v>
      </c>
      <c r="I7" s="92">
        <v>1351</v>
      </c>
      <c r="J7" s="93">
        <v>0.2221</v>
      </c>
      <c r="K7" s="91">
        <v>1</v>
      </c>
      <c r="L7" s="92">
        <v>1146</v>
      </c>
      <c r="M7" s="93">
        <v>0.0873</v>
      </c>
      <c r="N7" s="91">
        <v>1</v>
      </c>
      <c r="O7" s="92">
        <v>599</v>
      </c>
      <c r="P7" s="93">
        <v>0.1669</v>
      </c>
      <c r="Q7" s="91">
        <v>2</v>
      </c>
      <c r="R7" s="92">
        <v>5941</v>
      </c>
      <c r="S7" s="93">
        <v>0.0337</v>
      </c>
      <c r="T7" s="94">
        <v>5</v>
      </c>
      <c r="U7" s="95">
        <v>0.6131999999999999</v>
      </c>
      <c r="V7" s="96">
        <v>1</v>
      </c>
      <c r="W7" s="97"/>
      <c r="X7" s="98">
        <v>0.10319917440660474</v>
      </c>
      <c r="Y7" s="99">
        <v>0.1032</v>
      </c>
      <c r="Z7" s="98">
        <v>0.22205773501110287</v>
      </c>
      <c r="AA7" s="99">
        <v>0.2221</v>
      </c>
      <c r="AB7" s="98">
        <v>0.08726003490401396</v>
      </c>
      <c r="AC7" s="99">
        <v>0.0873</v>
      </c>
      <c r="AD7" s="98">
        <v>0.1669449081803005</v>
      </c>
      <c r="AE7" s="99">
        <v>0.1669</v>
      </c>
      <c r="AF7" s="98">
        <v>0.033664366268305</v>
      </c>
      <c r="AG7" s="99">
        <v>0.0337</v>
      </c>
      <c r="AH7" s="98" t="e">
        <f>#REF!</f>
        <v>#REF!</v>
      </c>
      <c r="AI7" s="99" t="e">
        <f>#REF!</f>
        <v>#REF!</v>
      </c>
      <c r="AJ7" s="100"/>
      <c r="AK7" s="100"/>
      <c r="AL7" s="16"/>
    </row>
    <row r="8" spans="1:38" ht="15">
      <c r="A8" s="70">
        <v>2</v>
      </c>
      <c r="B8" s="90" t="s">
        <v>384</v>
      </c>
      <c r="C8" s="90" t="s">
        <v>385</v>
      </c>
      <c r="D8" s="90"/>
      <c r="E8" s="91">
        <v>1</v>
      </c>
      <c r="F8" s="92">
        <v>303</v>
      </c>
      <c r="G8" s="93">
        <v>0.33</v>
      </c>
      <c r="H8" s="91">
        <v>1</v>
      </c>
      <c r="I8" s="92">
        <v>376</v>
      </c>
      <c r="J8" s="93">
        <v>0.266</v>
      </c>
      <c r="K8" s="91">
        <v>1</v>
      </c>
      <c r="L8" s="92">
        <v>337</v>
      </c>
      <c r="M8" s="93">
        <v>0.2967</v>
      </c>
      <c r="N8" s="91">
        <v>1</v>
      </c>
      <c r="O8" s="92">
        <v>238</v>
      </c>
      <c r="P8" s="93">
        <v>0.4202</v>
      </c>
      <c r="Q8" s="91">
        <v>4</v>
      </c>
      <c r="R8" s="92">
        <v>2175</v>
      </c>
      <c r="S8" s="93">
        <v>0.1839</v>
      </c>
      <c r="T8" s="94">
        <v>5</v>
      </c>
      <c r="U8" s="95">
        <v>1.4968</v>
      </c>
      <c r="V8" s="96">
        <v>2</v>
      </c>
      <c r="W8" s="97"/>
      <c r="X8" s="98">
        <v>0.33003300330033003</v>
      </c>
      <c r="Y8" s="99">
        <v>0.33</v>
      </c>
      <c r="Z8" s="98">
        <v>0.26595744680851063</v>
      </c>
      <c r="AA8" s="99">
        <v>0.266</v>
      </c>
      <c r="AB8" s="98">
        <v>0.29673590504451036</v>
      </c>
      <c r="AC8" s="99">
        <v>0.2967</v>
      </c>
      <c r="AD8" s="98">
        <v>0.42016806722689076</v>
      </c>
      <c r="AE8" s="99">
        <v>0.4202</v>
      </c>
      <c r="AF8" s="98">
        <v>0.1839080459770115</v>
      </c>
      <c r="AG8" s="99">
        <v>0.1839</v>
      </c>
      <c r="AH8" s="98" t="e">
        <f>#REF!</f>
        <v>#REF!</v>
      </c>
      <c r="AI8" s="99" t="e">
        <f>#REF!</f>
        <v>#REF!</v>
      </c>
      <c r="AJ8" s="100"/>
      <c r="AK8" s="100"/>
      <c r="AL8" s="16"/>
    </row>
    <row r="9" spans="1:38" ht="15">
      <c r="A9" s="70">
        <v>3</v>
      </c>
      <c r="B9" s="90" t="s">
        <v>386</v>
      </c>
      <c r="C9" s="90" t="s">
        <v>387</v>
      </c>
      <c r="D9" s="90"/>
      <c r="E9" s="91">
        <v>1</v>
      </c>
      <c r="F9" s="92">
        <v>269</v>
      </c>
      <c r="G9" s="93">
        <v>0.3717</v>
      </c>
      <c r="H9" s="91">
        <v>2</v>
      </c>
      <c r="I9" s="92">
        <v>218</v>
      </c>
      <c r="J9" s="93">
        <v>0.9174</v>
      </c>
      <c r="K9" s="101">
        <v>2</v>
      </c>
      <c r="L9" s="92">
        <v>604</v>
      </c>
      <c r="M9" s="93">
        <v>0.3311</v>
      </c>
      <c r="N9" s="101">
        <v>108</v>
      </c>
      <c r="O9" s="92">
        <v>15779</v>
      </c>
      <c r="P9" s="93">
        <v>0.6845</v>
      </c>
      <c r="Q9" s="101">
        <v>2</v>
      </c>
      <c r="R9" s="92">
        <v>551</v>
      </c>
      <c r="S9" s="93">
        <v>0.363</v>
      </c>
      <c r="T9" s="94">
        <v>5</v>
      </c>
      <c r="U9" s="95">
        <v>2.6677</v>
      </c>
      <c r="V9" s="96">
        <v>3</v>
      </c>
      <c r="W9" s="97"/>
      <c r="X9" s="98">
        <v>0.37174721189591076</v>
      </c>
      <c r="Y9" s="99">
        <v>0.3717</v>
      </c>
      <c r="Z9" s="98">
        <v>0.9174311926605505</v>
      </c>
      <c r="AA9" s="99">
        <v>0.9174</v>
      </c>
      <c r="AB9" s="98">
        <v>0.33112582781456956</v>
      </c>
      <c r="AC9" s="99">
        <v>0.3311</v>
      </c>
      <c r="AD9" s="98">
        <v>0.6844540211673743</v>
      </c>
      <c r="AE9" s="99">
        <v>0.6845</v>
      </c>
      <c r="AF9" s="98">
        <v>0.3629764065335753</v>
      </c>
      <c r="AG9" s="99">
        <v>0.363</v>
      </c>
      <c r="AH9" s="98" t="e">
        <f>#REF!</f>
        <v>#REF!</v>
      </c>
      <c r="AI9" s="99" t="e">
        <f>#REF!</f>
        <v>#REF!</v>
      </c>
      <c r="AJ9" s="100"/>
      <c r="AK9" s="100"/>
      <c r="AL9" s="16"/>
    </row>
    <row r="10" spans="1:38" ht="15">
      <c r="A10" s="70">
        <v>4</v>
      </c>
      <c r="B10" s="90" t="s">
        <v>388</v>
      </c>
      <c r="C10" s="90" t="s">
        <v>389</v>
      </c>
      <c r="D10" s="90"/>
      <c r="E10" s="91">
        <v>25</v>
      </c>
      <c r="F10" s="92">
        <v>6422</v>
      </c>
      <c r="G10" s="93">
        <v>0.3893</v>
      </c>
      <c r="H10" s="91">
        <v>4</v>
      </c>
      <c r="I10" s="92">
        <v>1181</v>
      </c>
      <c r="J10" s="93">
        <v>0.3387</v>
      </c>
      <c r="K10" s="91">
        <v>3</v>
      </c>
      <c r="L10" s="92">
        <v>11579</v>
      </c>
      <c r="M10" s="93">
        <v>0.0259</v>
      </c>
      <c r="N10" s="91">
        <v>1</v>
      </c>
      <c r="O10" s="92">
        <v>557</v>
      </c>
      <c r="P10" s="93">
        <v>0.1795</v>
      </c>
      <c r="Q10" s="91">
        <v>14</v>
      </c>
      <c r="R10" s="92">
        <v>791</v>
      </c>
      <c r="S10" s="93">
        <v>1.7699</v>
      </c>
      <c r="T10" s="94">
        <v>5</v>
      </c>
      <c r="U10" s="95">
        <v>2.7033</v>
      </c>
      <c r="V10" s="96">
        <v>4</v>
      </c>
      <c r="W10" s="97"/>
      <c r="X10" s="98">
        <v>0.3892868265337901</v>
      </c>
      <c r="Y10" s="99">
        <v>0.3893</v>
      </c>
      <c r="Z10" s="98">
        <v>0.3386960203217612</v>
      </c>
      <c r="AA10" s="99">
        <v>0.3387</v>
      </c>
      <c r="AB10" s="98">
        <v>0.025908973141031178</v>
      </c>
      <c r="AC10" s="99">
        <v>0.0259</v>
      </c>
      <c r="AD10" s="98">
        <v>0.17953321364452424</v>
      </c>
      <c r="AE10" s="99">
        <v>0.1795</v>
      </c>
      <c r="AF10" s="98">
        <v>1.7699115044247788</v>
      </c>
      <c r="AG10" s="99">
        <v>1.7699</v>
      </c>
      <c r="AH10" s="98" t="e">
        <f>#REF!</f>
        <v>#REF!</v>
      </c>
      <c r="AI10" s="99" t="e">
        <f>#REF!</f>
        <v>#REF!</v>
      </c>
      <c r="AJ10" s="100"/>
      <c r="AK10" s="100"/>
      <c r="AL10" s="16"/>
    </row>
    <row r="11" spans="1:38" ht="15">
      <c r="A11" s="70">
        <v>5</v>
      </c>
      <c r="B11" s="90" t="s">
        <v>390</v>
      </c>
      <c r="C11" s="90" t="s">
        <v>391</v>
      </c>
      <c r="D11" s="90"/>
      <c r="E11" s="91">
        <v>5</v>
      </c>
      <c r="F11" s="92">
        <v>656</v>
      </c>
      <c r="G11" s="93">
        <v>0.7622</v>
      </c>
      <c r="H11" s="91">
        <v>2</v>
      </c>
      <c r="I11" s="92">
        <v>749</v>
      </c>
      <c r="J11" s="93">
        <v>0.267</v>
      </c>
      <c r="K11" s="91">
        <v>1</v>
      </c>
      <c r="L11" s="92">
        <v>148</v>
      </c>
      <c r="M11" s="93">
        <v>0.6757</v>
      </c>
      <c r="N11" s="91">
        <v>1</v>
      </c>
      <c r="O11" s="92">
        <v>136</v>
      </c>
      <c r="P11" s="93">
        <v>0.7353</v>
      </c>
      <c r="Q11" s="91">
        <v>2</v>
      </c>
      <c r="R11" s="92">
        <v>691</v>
      </c>
      <c r="S11" s="93">
        <v>0.2894</v>
      </c>
      <c r="T11" s="94">
        <v>5</v>
      </c>
      <c r="U11" s="95">
        <v>2.7296</v>
      </c>
      <c r="V11" s="96">
        <v>5</v>
      </c>
      <c r="W11" s="97"/>
      <c r="X11" s="98">
        <v>0.7621951219512195</v>
      </c>
      <c r="Y11" s="99">
        <v>0.7622</v>
      </c>
      <c r="Z11" s="98">
        <v>0.26702269692923897</v>
      </c>
      <c r="AA11" s="99">
        <v>0.267</v>
      </c>
      <c r="AB11" s="98">
        <v>0.6756756756756757</v>
      </c>
      <c r="AC11" s="99">
        <v>0.6757</v>
      </c>
      <c r="AD11" s="98">
        <v>0.7352941176470589</v>
      </c>
      <c r="AE11" s="99">
        <v>0.7353</v>
      </c>
      <c r="AF11" s="98">
        <v>0.2894356005788712</v>
      </c>
      <c r="AG11" s="99">
        <v>0.2894</v>
      </c>
      <c r="AH11" s="98" t="e">
        <f>#REF!</f>
        <v>#REF!</v>
      </c>
      <c r="AI11" s="99" t="e">
        <f>#REF!</f>
        <v>#REF!</v>
      </c>
      <c r="AJ11" s="100"/>
      <c r="AK11" s="100"/>
      <c r="AL11" s="16"/>
    </row>
    <row r="12" spans="1:38" ht="15">
      <c r="A12" s="70">
        <v>6</v>
      </c>
      <c r="B12" s="90" t="s">
        <v>392</v>
      </c>
      <c r="C12" s="90" t="s">
        <v>393</v>
      </c>
      <c r="D12" s="90"/>
      <c r="E12" s="91">
        <v>7</v>
      </c>
      <c r="F12" s="92">
        <v>430</v>
      </c>
      <c r="G12" s="93">
        <v>1.6279</v>
      </c>
      <c r="H12" s="91">
        <v>4</v>
      </c>
      <c r="I12" s="92">
        <v>264</v>
      </c>
      <c r="J12" s="93">
        <v>1.5152</v>
      </c>
      <c r="K12" s="91">
        <v>1</v>
      </c>
      <c r="L12" s="92">
        <v>223</v>
      </c>
      <c r="M12" s="93">
        <v>0.4484</v>
      </c>
      <c r="N12" s="91">
        <v>5</v>
      </c>
      <c r="O12" s="92">
        <v>883</v>
      </c>
      <c r="P12" s="93">
        <v>0.5663</v>
      </c>
      <c r="Q12" s="91">
        <v>1</v>
      </c>
      <c r="R12" s="92">
        <v>576</v>
      </c>
      <c r="S12" s="93">
        <v>0.1736</v>
      </c>
      <c r="T12" s="94">
        <v>5</v>
      </c>
      <c r="U12" s="95">
        <v>4.3314</v>
      </c>
      <c r="V12" s="96">
        <v>6</v>
      </c>
      <c r="W12" s="97"/>
      <c r="X12" s="98">
        <v>1.627906976744186</v>
      </c>
      <c r="Y12" s="99">
        <v>1.6279</v>
      </c>
      <c r="Z12" s="98">
        <v>1.5151515151515151</v>
      </c>
      <c r="AA12" s="99">
        <v>1.5152</v>
      </c>
      <c r="AB12" s="98">
        <v>0.4484304932735426</v>
      </c>
      <c r="AC12" s="99">
        <v>0.4484</v>
      </c>
      <c r="AD12" s="98">
        <v>0.5662514156285391</v>
      </c>
      <c r="AE12" s="99">
        <v>0.5663</v>
      </c>
      <c r="AF12" s="98">
        <v>0.1736111111111111</v>
      </c>
      <c r="AG12" s="99">
        <v>0.1736</v>
      </c>
      <c r="AH12" s="98" t="e">
        <f>#REF!</f>
        <v>#REF!</v>
      </c>
      <c r="AI12" s="99" t="e">
        <f>#REF!</f>
        <v>#REF!</v>
      </c>
      <c r="AJ12" s="100"/>
      <c r="AK12" s="100"/>
      <c r="AL12" s="16"/>
    </row>
    <row r="13" spans="1:38" ht="15">
      <c r="A13" s="70">
        <v>7</v>
      </c>
      <c r="B13" s="90" t="s">
        <v>394</v>
      </c>
      <c r="C13" s="90" t="s">
        <v>395</v>
      </c>
      <c r="D13" s="90"/>
      <c r="E13" s="91">
        <v>1</v>
      </c>
      <c r="F13" s="92">
        <v>161</v>
      </c>
      <c r="G13" s="93">
        <v>0.6211</v>
      </c>
      <c r="H13" s="91">
        <v>2</v>
      </c>
      <c r="I13" s="92">
        <v>173</v>
      </c>
      <c r="J13" s="93">
        <v>1.1561</v>
      </c>
      <c r="K13" s="101">
        <v>5</v>
      </c>
      <c r="L13" s="92">
        <v>741</v>
      </c>
      <c r="M13" s="93">
        <v>0.6748</v>
      </c>
      <c r="N13" s="101">
        <v>6</v>
      </c>
      <c r="O13" s="92">
        <v>733</v>
      </c>
      <c r="P13" s="93">
        <v>0.8186</v>
      </c>
      <c r="Q13" s="101">
        <v>8</v>
      </c>
      <c r="R13" s="92">
        <v>642</v>
      </c>
      <c r="S13" s="93">
        <v>1.2461</v>
      </c>
      <c r="T13" s="94">
        <v>5</v>
      </c>
      <c r="U13" s="95">
        <v>4.5167</v>
      </c>
      <c r="V13" s="96">
        <v>7</v>
      </c>
      <c r="W13" s="97"/>
      <c r="X13" s="98">
        <v>0.6211180124223602</v>
      </c>
      <c r="Y13" s="99">
        <v>0.6211</v>
      </c>
      <c r="Z13" s="98">
        <v>1.1560693641618498</v>
      </c>
      <c r="AA13" s="99">
        <v>1.1561</v>
      </c>
      <c r="AB13" s="98">
        <v>0.6747638326585695</v>
      </c>
      <c r="AC13" s="99">
        <v>0.6748</v>
      </c>
      <c r="AD13" s="98">
        <v>0.8185538881309686</v>
      </c>
      <c r="AE13" s="99">
        <v>0.8186</v>
      </c>
      <c r="AF13" s="98">
        <v>1.2461059190031152</v>
      </c>
      <c r="AG13" s="99">
        <v>1.2461</v>
      </c>
      <c r="AH13" s="98" t="e">
        <f>#REF!</f>
        <v>#REF!</v>
      </c>
      <c r="AI13" s="99" t="e">
        <f>#REF!</f>
        <v>#REF!</v>
      </c>
      <c r="AJ13" s="100"/>
      <c r="AK13" s="100"/>
      <c r="AL13" s="16"/>
    </row>
    <row r="14" spans="1:38" ht="15">
      <c r="A14" s="70">
        <v>8</v>
      </c>
      <c r="B14" s="90" t="s">
        <v>396</v>
      </c>
      <c r="C14" s="90" t="s">
        <v>397</v>
      </c>
      <c r="D14" s="90"/>
      <c r="E14" s="91">
        <v>1</v>
      </c>
      <c r="F14" s="92">
        <v>240</v>
      </c>
      <c r="G14" s="93">
        <v>0.4167</v>
      </c>
      <c r="H14" s="91">
        <v>1</v>
      </c>
      <c r="I14" s="92">
        <v>181</v>
      </c>
      <c r="J14" s="93">
        <v>0.5525</v>
      </c>
      <c r="K14" s="91">
        <v>14</v>
      </c>
      <c r="L14" s="92">
        <v>1409</v>
      </c>
      <c r="M14" s="93">
        <v>0.9936</v>
      </c>
      <c r="N14" s="91">
        <v>10</v>
      </c>
      <c r="O14" s="92">
        <v>904</v>
      </c>
      <c r="P14" s="93">
        <v>1.1062</v>
      </c>
      <c r="Q14" s="91">
        <v>8</v>
      </c>
      <c r="R14" s="92">
        <v>471</v>
      </c>
      <c r="S14" s="93">
        <v>1.6985</v>
      </c>
      <c r="T14" s="94">
        <v>5</v>
      </c>
      <c r="U14" s="95">
        <v>4.7675</v>
      </c>
      <c r="V14" s="96">
        <v>8</v>
      </c>
      <c r="W14" s="97"/>
      <c r="X14" s="98" t="e">
        <f>#DIV/0!</f>
        <v>#DIV/0!</v>
      </c>
      <c r="Y14" s="99" t="e">
        <f>#DIV/0!</f>
        <v>#DIV/0!</v>
      </c>
      <c r="Z14" s="98" t="e">
        <f>#DIV/0!</f>
        <v>#DIV/0!</v>
      </c>
      <c r="AA14" s="99" t="e">
        <f>#DIV/0!</f>
        <v>#DIV/0!</v>
      </c>
      <c r="AB14" s="98" t="e">
        <f>#DIV/0!</f>
        <v>#DIV/0!</v>
      </c>
      <c r="AC14" s="99" t="e">
        <f>#DIV/0!</f>
        <v>#DIV/0!</v>
      </c>
      <c r="AD14" s="98" t="e">
        <f>#DIV/0!</f>
        <v>#DIV/0!</v>
      </c>
      <c r="AE14" s="99" t="e">
        <f>#DIV/0!</f>
        <v>#DIV/0!</v>
      </c>
      <c r="AF14" s="98" t="e">
        <f>#DIV/0!</f>
        <v>#DIV/0!</v>
      </c>
      <c r="AG14" s="99" t="e">
        <f>#DIV/0!</f>
        <v>#DIV/0!</v>
      </c>
      <c r="AH14" s="98" t="e">
        <f>#REF!</f>
        <v>#REF!</v>
      </c>
      <c r="AI14" s="99" t="e">
        <f>#REF!</f>
        <v>#REF!</v>
      </c>
      <c r="AJ14" s="100"/>
      <c r="AK14" s="100"/>
      <c r="AL14" s="16"/>
    </row>
    <row r="15" spans="1:37" ht="15">
      <c r="A15" s="70">
        <v>9</v>
      </c>
      <c r="B15" s="90" t="s">
        <v>398</v>
      </c>
      <c r="C15" s="90" t="s">
        <v>399</v>
      </c>
      <c r="D15" s="90"/>
      <c r="E15" s="91">
        <v>5</v>
      </c>
      <c r="F15" s="92">
        <v>664</v>
      </c>
      <c r="G15" s="93">
        <v>0.753</v>
      </c>
      <c r="H15" s="91">
        <v>2</v>
      </c>
      <c r="I15" s="92">
        <v>397</v>
      </c>
      <c r="J15" s="93">
        <v>0.5038</v>
      </c>
      <c r="K15" s="101">
        <v>13</v>
      </c>
      <c r="L15" s="92">
        <v>788</v>
      </c>
      <c r="M15" s="93">
        <v>1.6497</v>
      </c>
      <c r="N15" s="101">
        <v>4</v>
      </c>
      <c r="O15" s="92">
        <v>336</v>
      </c>
      <c r="P15" s="93">
        <v>1.1905</v>
      </c>
      <c r="Q15" s="101">
        <v>2</v>
      </c>
      <c r="R15" s="92">
        <v>249</v>
      </c>
      <c r="S15" s="93">
        <v>0.8032</v>
      </c>
      <c r="T15" s="94">
        <v>5</v>
      </c>
      <c r="U15" s="95">
        <v>4.900200000000001</v>
      </c>
      <c r="V15" s="96">
        <v>9</v>
      </c>
      <c r="W15" s="97"/>
      <c r="X15" s="98">
        <v>0.7530120481927711</v>
      </c>
      <c r="Y15" s="99">
        <v>0.753</v>
      </c>
      <c r="Z15" s="98">
        <v>0.5037783375314862</v>
      </c>
      <c r="AA15" s="99">
        <v>0.5038</v>
      </c>
      <c r="AB15" s="98">
        <v>1.649746192893401</v>
      </c>
      <c r="AC15" s="99">
        <v>1.6497</v>
      </c>
      <c r="AD15" s="98">
        <v>1.1904761904761905</v>
      </c>
      <c r="AE15" s="99">
        <v>1.1905</v>
      </c>
      <c r="AF15" s="98">
        <v>0.8032128514056225</v>
      </c>
      <c r="AG15" s="99">
        <v>0.8032</v>
      </c>
      <c r="AH15" s="98" t="e">
        <f>#REF!</f>
        <v>#REF!</v>
      </c>
      <c r="AI15" s="99" t="e">
        <f>#REF!</f>
        <v>#REF!</v>
      </c>
      <c r="AJ15" s="100"/>
      <c r="AK15" s="100"/>
    </row>
    <row r="16" spans="1:37" ht="15">
      <c r="A16" s="70">
        <v>10</v>
      </c>
      <c r="B16" s="90" t="s">
        <v>400</v>
      </c>
      <c r="C16" s="90" t="s">
        <v>401</v>
      </c>
      <c r="D16" s="90"/>
      <c r="E16" s="91">
        <v>3</v>
      </c>
      <c r="F16" s="92">
        <v>195</v>
      </c>
      <c r="G16" s="93">
        <v>1.5385</v>
      </c>
      <c r="H16" s="91">
        <v>2</v>
      </c>
      <c r="I16" s="92">
        <v>188</v>
      </c>
      <c r="J16" s="93">
        <v>1.0638</v>
      </c>
      <c r="K16" s="101">
        <v>24</v>
      </c>
      <c r="L16" s="92">
        <v>2379</v>
      </c>
      <c r="M16" s="93">
        <v>1.0088</v>
      </c>
      <c r="N16" s="101">
        <v>1</v>
      </c>
      <c r="O16" s="92">
        <v>296</v>
      </c>
      <c r="P16" s="93">
        <v>0.3378</v>
      </c>
      <c r="Q16" s="101">
        <v>8</v>
      </c>
      <c r="R16" s="92">
        <v>620</v>
      </c>
      <c r="S16" s="93">
        <v>1.2903</v>
      </c>
      <c r="T16" s="94">
        <v>5</v>
      </c>
      <c r="U16" s="95">
        <v>5.2392</v>
      </c>
      <c r="V16" s="96">
        <v>10</v>
      </c>
      <c r="W16" s="97"/>
      <c r="X16" s="98">
        <v>1.5384615384615385</v>
      </c>
      <c r="Y16" s="99">
        <v>1.5385</v>
      </c>
      <c r="Z16" s="98">
        <v>1.0638297872340425</v>
      </c>
      <c r="AA16" s="99">
        <v>1.0638</v>
      </c>
      <c r="AB16" s="98">
        <v>1.008827238335435</v>
      </c>
      <c r="AC16" s="99">
        <v>1.0088</v>
      </c>
      <c r="AD16" s="98">
        <v>0.33783783783783783</v>
      </c>
      <c r="AE16" s="99">
        <v>0.3378</v>
      </c>
      <c r="AF16" s="98">
        <v>1.2903225806451613</v>
      </c>
      <c r="AG16" s="99">
        <v>1.2903</v>
      </c>
      <c r="AH16" s="98" t="e">
        <f>#REF!</f>
        <v>#REF!</v>
      </c>
      <c r="AI16" s="99" t="e">
        <f>#REF!</f>
        <v>#REF!</v>
      </c>
      <c r="AJ16" s="100"/>
      <c r="AK16" s="100"/>
    </row>
    <row r="17" spans="1:37" ht="15">
      <c r="A17" s="70">
        <v>11</v>
      </c>
      <c r="B17" s="90" t="s">
        <v>402</v>
      </c>
      <c r="C17" s="90" t="s">
        <v>403</v>
      </c>
      <c r="D17" s="90"/>
      <c r="E17" s="91">
        <v>16</v>
      </c>
      <c r="F17" s="92">
        <v>957</v>
      </c>
      <c r="G17" s="93">
        <v>1.6719</v>
      </c>
      <c r="H17" s="91">
        <v>1</v>
      </c>
      <c r="I17" s="92">
        <v>162</v>
      </c>
      <c r="J17" s="93">
        <v>0.6173</v>
      </c>
      <c r="K17" s="91">
        <v>1</v>
      </c>
      <c r="L17" s="92">
        <v>245</v>
      </c>
      <c r="M17" s="93">
        <v>0.4082</v>
      </c>
      <c r="N17" s="91">
        <v>213</v>
      </c>
      <c r="O17" s="92">
        <v>22463</v>
      </c>
      <c r="P17" s="93">
        <v>0.9482</v>
      </c>
      <c r="Q17" s="91">
        <v>19</v>
      </c>
      <c r="R17" s="92">
        <v>1165</v>
      </c>
      <c r="S17" s="93">
        <v>1.6309</v>
      </c>
      <c r="T17" s="94">
        <v>5</v>
      </c>
      <c r="U17" s="95">
        <v>5.2765</v>
      </c>
      <c r="V17" s="96">
        <v>11</v>
      </c>
      <c r="W17" s="97"/>
      <c r="X17" s="98">
        <v>1.6718913270637408</v>
      </c>
      <c r="Y17" s="99">
        <v>1.6719</v>
      </c>
      <c r="Z17" s="98">
        <v>0.6172839506172839</v>
      </c>
      <c r="AA17" s="99">
        <v>0.6173</v>
      </c>
      <c r="AB17" s="98">
        <v>0.40816326530612246</v>
      </c>
      <c r="AC17" s="99">
        <v>0.4082</v>
      </c>
      <c r="AD17" s="98">
        <v>0.9482259715977385</v>
      </c>
      <c r="AE17" s="99">
        <v>0.9482</v>
      </c>
      <c r="AF17" s="98">
        <v>1.6309012875536482</v>
      </c>
      <c r="AG17" s="99">
        <v>1.6309</v>
      </c>
      <c r="AH17" s="98" t="e">
        <f>#REF!</f>
        <v>#REF!</v>
      </c>
      <c r="AI17" s="99" t="e">
        <f>#REF!</f>
        <v>#REF!</v>
      </c>
      <c r="AJ17" s="100"/>
      <c r="AK17" s="100"/>
    </row>
    <row r="18" spans="1:37" ht="15">
      <c r="A18" s="70">
        <v>12</v>
      </c>
      <c r="B18" s="90" t="s">
        <v>404</v>
      </c>
      <c r="C18" s="90" t="s">
        <v>405</v>
      </c>
      <c r="D18" s="90"/>
      <c r="E18" s="91">
        <v>4</v>
      </c>
      <c r="F18" s="92">
        <v>238</v>
      </c>
      <c r="G18" s="93">
        <v>1.6807</v>
      </c>
      <c r="H18" s="91">
        <v>2</v>
      </c>
      <c r="I18" s="92">
        <v>169</v>
      </c>
      <c r="J18" s="93">
        <v>1.1834</v>
      </c>
      <c r="K18" s="101">
        <v>2</v>
      </c>
      <c r="L18" s="92">
        <v>138</v>
      </c>
      <c r="M18" s="93">
        <v>1.4493</v>
      </c>
      <c r="N18" s="101">
        <v>11</v>
      </c>
      <c r="O18" s="92">
        <v>920</v>
      </c>
      <c r="P18" s="93">
        <v>1.1957</v>
      </c>
      <c r="Q18" s="101">
        <v>3</v>
      </c>
      <c r="R18" s="92">
        <v>311</v>
      </c>
      <c r="S18" s="93">
        <v>0.9646</v>
      </c>
      <c r="T18" s="94">
        <v>5</v>
      </c>
      <c r="U18" s="95">
        <v>6.4737</v>
      </c>
      <c r="V18" s="96">
        <v>12</v>
      </c>
      <c r="W18" s="97"/>
      <c r="X18" s="98">
        <v>1.680672268907563</v>
      </c>
      <c r="Y18" s="99">
        <v>1.6807</v>
      </c>
      <c r="Z18" s="98">
        <v>1.183431952662722</v>
      </c>
      <c r="AA18" s="99">
        <v>1.1834</v>
      </c>
      <c r="AB18" s="98">
        <v>1.4492753623188406</v>
      </c>
      <c r="AC18" s="99">
        <v>1.4493</v>
      </c>
      <c r="AD18" s="98">
        <v>1.1956521739130435</v>
      </c>
      <c r="AE18" s="99">
        <v>1.1957</v>
      </c>
      <c r="AF18" s="98">
        <v>0.9646302250803859</v>
      </c>
      <c r="AG18" s="99">
        <v>0.9646</v>
      </c>
      <c r="AH18" s="98" t="e">
        <f>#REF!</f>
        <v>#REF!</v>
      </c>
      <c r="AI18" s="99" t="e">
        <f>#REF!</f>
        <v>#REF!</v>
      </c>
      <c r="AJ18" s="100"/>
      <c r="AK18" s="100"/>
    </row>
    <row r="19" spans="1:37" ht="15">
      <c r="A19" s="70">
        <v>13</v>
      </c>
      <c r="B19" s="90" t="s">
        <v>406</v>
      </c>
      <c r="C19" s="90" t="s">
        <v>325</v>
      </c>
      <c r="D19" s="90"/>
      <c r="E19" s="91">
        <v>13</v>
      </c>
      <c r="F19" s="92">
        <v>338</v>
      </c>
      <c r="G19" s="93">
        <v>3.8462</v>
      </c>
      <c r="H19" s="91">
        <v>21</v>
      </c>
      <c r="I19" s="92">
        <v>1422</v>
      </c>
      <c r="J19" s="93">
        <v>1.4768</v>
      </c>
      <c r="K19" s="91">
        <v>2</v>
      </c>
      <c r="L19" s="92">
        <v>293</v>
      </c>
      <c r="M19" s="93">
        <v>0.6826</v>
      </c>
      <c r="N19" s="91">
        <v>4</v>
      </c>
      <c r="O19" s="92">
        <v>247</v>
      </c>
      <c r="P19" s="93">
        <v>1.6194</v>
      </c>
      <c r="Q19" s="91">
        <v>1</v>
      </c>
      <c r="R19" s="92">
        <v>815</v>
      </c>
      <c r="S19" s="93">
        <v>0.1227</v>
      </c>
      <c r="T19" s="94">
        <v>5</v>
      </c>
      <c r="U19" s="95">
        <v>7.7477</v>
      </c>
      <c r="V19" s="96">
        <v>13</v>
      </c>
      <c r="W19" s="97"/>
      <c r="X19" s="98">
        <v>3.8461538461538463</v>
      </c>
      <c r="Y19" s="99">
        <v>3.8462</v>
      </c>
      <c r="Z19" s="98">
        <v>1.4767932489451476</v>
      </c>
      <c r="AA19" s="99">
        <v>1.4768</v>
      </c>
      <c r="AB19" s="98">
        <v>0.6825938566552902</v>
      </c>
      <c r="AC19" s="99">
        <v>0.6826</v>
      </c>
      <c r="AD19" s="98">
        <v>1.6194331983805668</v>
      </c>
      <c r="AE19" s="99">
        <v>1.6194</v>
      </c>
      <c r="AF19" s="98">
        <v>0.12269938650306748</v>
      </c>
      <c r="AG19" s="99">
        <v>0.1227</v>
      </c>
      <c r="AH19" s="98" t="e">
        <f>#REF!</f>
        <v>#REF!</v>
      </c>
      <c r="AI19" s="99" t="e">
        <f>#REF!</f>
        <v>#REF!</v>
      </c>
      <c r="AJ19" s="100"/>
      <c r="AK19" s="100"/>
    </row>
    <row r="20" spans="1:37" ht="15">
      <c r="A20" s="70">
        <v>14</v>
      </c>
      <c r="B20" s="102" t="s">
        <v>407</v>
      </c>
      <c r="C20" s="90" t="s">
        <v>408</v>
      </c>
      <c r="D20" s="90"/>
      <c r="E20" s="91" t="s">
        <v>408</v>
      </c>
      <c r="F20" s="92" t="s">
        <v>408</v>
      </c>
      <c r="G20" s="93" t="e">
        <f>#VALUE!</f>
        <v>#VALUE!</v>
      </c>
      <c r="H20" s="91" t="s">
        <v>408</v>
      </c>
      <c r="I20" s="92" t="s">
        <v>408</v>
      </c>
      <c r="J20" s="93" t="e">
        <f>#VALUE!</f>
        <v>#VALUE!</v>
      </c>
      <c r="K20" s="91" t="s">
        <v>408</v>
      </c>
      <c r="L20" s="92" t="s">
        <v>408</v>
      </c>
      <c r="M20" s="93" t="e">
        <f>#VALUE!</f>
        <v>#VALUE!</v>
      </c>
      <c r="N20" s="91" t="s">
        <v>408</v>
      </c>
      <c r="O20" s="92" t="s">
        <v>408</v>
      </c>
      <c r="P20" s="93" t="e">
        <f>#VALUE!</f>
        <v>#VALUE!</v>
      </c>
      <c r="Q20" s="91" t="s">
        <v>408</v>
      </c>
      <c r="R20" s="92" t="s">
        <v>408</v>
      </c>
      <c r="S20" s="93" t="e">
        <f>#VALUE!</f>
        <v>#VALUE!</v>
      </c>
      <c r="T20" s="94">
        <v>0</v>
      </c>
      <c r="U20" s="95" t="e">
        <f>#VALUE!</f>
        <v>#VALUE!</v>
      </c>
      <c r="V20" s="96">
        <v>14</v>
      </c>
      <c r="W20" s="97"/>
      <c r="X20" s="98" t="e">
        <f>#VALUE!</f>
        <v>#VALUE!</v>
      </c>
      <c r="Y20" s="99" t="e">
        <f>#VALUE!</f>
        <v>#VALUE!</v>
      </c>
      <c r="Z20" s="98" t="e">
        <f>#VALUE!</f>
        <v>#VALUE!</v>
      </c>
      <c r="AA20" s="99" t="e">
        <f>#VALUE!</f>
        <v>#VALUE!</v>
      </c>
      <c r="AB20" s="98" t="e">
        <f>#VALUE!</f>
        <v>#VALUE!</v>
      </c>
      <c r="AC20" s="99" t="e">
        <f>#VALUE!</f>
        <v>#VALUE!</v>
      </c>
      <c r="AD20" s="98" t="e">
        <f>#VALUE!</f>
        <v>#VALUE!</v>
      </c>
      <c r="AE20" s="99" t="e">
        <f>#VALUE!</f>
        <v>#VALUE!</v>
      </c>
      <c r="AF20" s="98" t="e">
        <f>#VALUE!</f>
        <v>#VALUE!</v>
      </c>
      <c r="AG20" s="99" t="e">
        <f>#VALUE!</f>
        <v>#VALUE!</v>
      </c>
      <c r="AH20" s="98" t="e">
        <f>#REF!</f>
        <v>#REF!</v>
      </c>
      <c r="AI20" s="99" t="e">
        <f>#REF!</f>
        <v>#REF!</v>
      </c>
      <c r="AJ20" s="100"/>
      <c r="AK20" s="100"/>
    </row>
    <row r="21" spans="1:37" ht="15">
      <c r="A21" s="70">
        <v>15</v>
      </c>
      <c r="B21" s="90" t="s">
        <v>409</v>
      </c>
      <c r="C21" s="90" t="s">
        <v>270</v>
      </c>
      <c r="D21" s="90"/>
      <c r="E21" s="91">
        <v>5</v>
      </c>
      <c r="F21" s="92">
        <v>290</v>
      </c>
      <c r="G21" s="93">
        <v>1.7241</v>
      </c>
      <c r="H21" s="91">
        <v>3</v>
      </c>
      <c r="I21" s="92">
        <v>167</v>
      </c>
      <c r="J21" s="93">
        <v>1.7964</v>
      </c>
      <c r="K21" s="91">
        <v>3</v>
      </c>
      <c r="L21" s="92">
        <v>162</v>
      </c>
      <c r="M21" s="93">
        <v>1.8519</v>
      </c>
      <c r="N21" s="91">
        <v>12</v>
      </c>
      <c r="O21" s="92">
        <v>324</v>
      </c>
      <c r="P21" s="93">
        <v>3.7037</v>
      </c>
      <c r="Q21" s="91">
        <v>19</v>
      </c>
      <c r="R21" s="92">
        <v>5975</v>
      </c>
      <c r="S21" s="93">
        <v>0.318</v>
      </c>
      <c r="T21" s="94">
        <v>5</v>
      </c>
      <c r="U21" s="95">
        <v>9.3941</v>
      </c>
      <c r="V21" s="96">
        <v>15</v>
      </c>
      <c r="W21" s="97"/>
      <c r="X21" s="98">
        <v>1.7241379310344827</v>
      </c>
      <c r="Y21" s="99">
        <v>1.7241</v>
      </c>
      <c r="Z21" s="98">
        <v>1.7964071856287425</v>
      </c>
      <c r="AA21" s="99">
        <v>1.7964</v>
      </c>
      <c r="AB21" s="98">
        <v>1.8518518518518519</v>
      </c>
      <c r="AC21" s="99">
        <v>1.8519</v>
      </c>
      <c r="AD21" s="98">
        <v>3.7037037037037037</v>
      </c>
      <c r="AE21" s="99">
        <v>3.7037</v>
      </c>
      <c r="AF21" s="98">
        <v>0.3179916317991632</v>
      </c>
      <c r="AG21" s="99">
        <v>0.318</v>
      </c>
      <c r="AH21" s="98" t="e">
        <f>#REF!</f>
        <v>#REF!</v>
      </c>
      <c r="AI21" s="99" t="e">
        <f>#REF!</f>
        <v>#REF!</v>
      </c>
      <c r="AJ21" s="100"/>
      <c r="AK21" s="100"/>
    </row>
    <row r="22" spans="1:37" ht="1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5"/>
      <c r="U22" s="106"/>
      <c r="V22" s="107"/>
      <c r="W22" s="100"/>
      <c r="X22" s="105"/>
      <c r="Y22" s="100"/>
      <c r="Z22" s="100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6" ht="15">
      <c r="B26" t="s">
        <v>21</v>
      </c>
    </row>
  </sheetData>
  <sheetProtection/>
  <conditionalFormatting sqref="F7:F13 I7:I13 L7:L13 O7:O13 R7:R13 F15:F21 I15:I21 L15:L21 O15:O21 R15:R21 AB15:AB21 AE15:AE21 AH15:AH21">
    <cfRule type="cellIs" priority="2" dxfId="84" operator="lessThan" stopIfTrue="1">
      <formula>100</formula>
    </cfRule>
  </conditionalFormatting>
  <conditionalFormatting sqref="T7:T21">
    <cfRule type="cellIs" priority="7" dxfId="84" operator="lessThan" stopIfTrue="1">
      <formula>5</formula>
    </cfRule>
  </conditionalFormatting>
  <conditionalFormatting sqref="T7:T21">
    <cfRule type="cellIs" priority="8" dxfId="84" operator="lessThan" stopIfTrue="1">
      <formula>6</formula>
    </cfRule>
  </conditionalFormatting>
  <conditionalFormatting sqref="T7:T21">
    <cfRule type="cellIs" priority="6" dxfId="85" operator="equal" stopIfTrue="1">
      <formula>5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29.7109375" style="0" customWidth="1"/>
    <col min="3" max="3" width="15.28125" style="0" customWidth="1"/>
    <col min="4" max="4" width="11.00390625" style="0" customWidth="1"/>
    <col min="5" max="22" width="8.00390625" style="0" customWidth="1"/>
    <col min="23" max="25" width="9.140625" style="0" customWidth="1"/>
    <col min="26" max="38" width="0" style="0" hidden="1" customWidth="1"/>
    <col min="39" max="39" width="9.140625" style="0" customWidth="1"/>
  </cols>
  <sheetData>
    <row r="1" spans="1:38" ht="20.25">
      <c r="A1" s="26"/>
      <c r="B1" s="31" t="s">
        <v>2</v>
      </c>
      <c r="C1" s="108"/>
      <c r="D1" s="83"/>
      <c r="E1" s="28"/>
      <c r="F1" s="31"/>
      <c r="G1" s="31"/>
      <c r="H1" s="28"/>
      <c r="I1" s="31"/>
      <c r="J1" s="28"/>
      <c r="K1" s="31"/>
      <c r="L1" s="31"/>
      <c r="M1" s="28"/>
      <c r="N1" s="31"/>
      <c r="O1" s="31"/>
      <c r="P1" s="28"/>
      <c r="Q1" s="31"/>
      <c r="R1" s="31"/>
      <c r="S1" s="28"/>
      <c r="T1" s="31"/>
      <c r="U1" s="31"/>
      <c r="V1" s="28"/>
      <c r="W1" s="80"/>
      <c r="X1" s="81"/>
      <c r="Y1" s="31"/>
      <c r="Z1" s="28"/>
      <c r="AA1" s="31"/>
      <c r="AB1" s="31"/>
      <c r="AC1" s="28"/>
      <c r="AD1" s="28"/>
      <c r="AE1" s="28"/>
      <c r="AF1" s="28"/>
      <c r="AG1" s="28"/>
      <c r="AH1" s="28"/>
      <c r="AI1" s="28"/>
      <c r="AJ1" s="28"/>
      <c r="AK1" s="28"/>
      <c r="AL1" s="109"/>
    </row>
    <row r="2" spans="1:38" ht="15">
      <c r="A2" s="26"/>
      <c r="B2" s="31" t="s">
        <v>410</v>
      </c>
      <c r="C2" s="31"/>
      <c r="D2" s="28"/>
      <c r="E2" s="28"/>
      <c r="F2" s="28"/>
      <c r="G2" s="83"/>
      <c r="H2" s="28"/>
      <c r="I2" s="28"/>
      <c r="J2" s="83"/>
      <c r="K2" s="28"/>
      <c r="L2" s="28"/>
      <c r="M2" s="83"/>
      <c r="N2" s="28"/>
      <c r="O2" s="28"/>
      <c r="P2" s="83"/>
      <c r="Q2" s="28"/>
      <c r="R2" s="28"/>
      <c r="S2" s="83"/>
      <c r="T2" s="28"/>
      <c r="U2" s="31"/>
      <c r="V2" s="83"/>
      <c r="W2" s="84"/>
      <c r="X2" s="81"/>
      <c r="Y2" s="28"/>
      <c r="Z2" s="28"/>
      <c r="AA2" s="83" t="s">
        <v>368</v>
      </c>
      <c r="AB2" s="83" t="s">
        <v>369</v>
      </c>
      <c r="AC2" s="83" t="s">
        <v>369</v>
      </c>
      <c r="AD2" s="83" t="s">
        <v>370</v>
      </c>
      <c r="AE2" s="83" t="s">
        <v>370</v>
      </c>
      <c r="AF2" s="83" t="s">
        <v>371</v>
      </c>
      <c r="AG2" s="83" t="s">
        <v>371</v>
      </c>
      <c r="AH2" s="83" t="s">
        <v>372</v>
      </c>
      <c r="AI2" s="83" t="s">
        <v>372</v>
      </c>
      <c r="AJ2" s="83" t="s">
        <v>373</v>
      </c>
      <c r="AK2" s="83" t="s">
        <v>373</v>
      </c>
      <c r="AL2" s="110"/>
    </row>
    <row r="3" spans="1:38" ht="15">
      <c r="A3" s="26"/>
      <c r="B3" s="28"/>
      <c r="C3" s="31"/>
      <c r="D3" s="30"/>
      <c r="E3" s="28"/>
      <c r="F3" s="28"/>
      <c r="G3" s="31"/>
      <c r="H3" s="28"/>
      <c r="I3" s="28"/>
      <c r="J3" s="31"/>
      <c r="K3" s="28"/>
      <c r="L3" s="28"/>
      <c r="M3" s="31"/>
      <c r="N3" s="28"/>
      <c r="O3" s="28"/>
      <c r="P3" s="31"/>
      <c r="Q3" s="28"/>
      <c r="R3" s="28"/>
      <c r="S3" s="31"/>
      <c r="T3" s="28"/>
      <c r="U3" s="28"/>
      <c r="V3" s="31"/>
      <c r="W3" s="86"/>
      <c r="X3" s="81"/>
      <c r="Y3" s="28"/>
      <c r="Z3" s="87" t="s">
        <v>368</v>
      </c>
      <c r="AA3" s="31" t="s">
        <v>374</v>
      </c>
      <c r="AB3" s="31"/>
      <c r="AC3" s="31" t="s">
        <v>374</v>
      </c>
      <c r="AD3" s="31"/>
      <c r="AE3" s="31" t="s">
        <v>374</v>
      </c>
      <c r="AF3" s="31"/>
      <c r="AG3" s="31" t="s">
        <v>374</v>
      </c>
      <c r="AH3" s="31"/>
      <c r="AI3" s="31" t="s">
        <v>374</v>
      </c>
      <c r="AJ3" s="31"/>
      <c r="AK3" s="31" t="s">
        <v>374</v>
      </c>
      <c r="AL3" s="110"/>
    </row>
    <row r="4" spans="1:38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31" t="s">
        <v>376</v>
      </c>
      <c r="R4" s="31" t="s">
        <v>377</v>
      </c>
      <c r="S4" s="31" t="s">
        <v>95</v>
      </c>
      <c r="T4" s="31" t="s">
        <v>376</v>
      </c>
      <c r="U4" s="31" t="s">
        <v>377</v>
      </c>
      <c r="V4" s="31" t="s">
        <v>95</v>
      </c>
      <c r="W4" s="80" t="s">
        <v>54</v>
      </c>
      <c r="X4" s="81" t="s">
        <v>378</v>
      </c>
      <c r="Y4" s="31"/>
      <c r="Z4" s="80" t="s">
        <v>52</v>
      </c>
      <c r="AA4" s="31" t="s">
        <v>95</v>
      </c>
      <c r="AB4" s="31" t="s">
        <v>95</v>
      </c>
      <c r="AC4" s="31" t="s">
        <v>95</v>
      </c>
      <c r="AD4" s="31" t="s">
        <v>95</v>
      </c>
      <c r="AE4" s="31" t="s">
        <v>95</v>
      </c>
      <c r="AF4" s="31" t="s">
        <v>95</v>
      </c>
      <c r="AG4" s="31" t="s">
        <v>95</v>
      </c>
      <c r="AH4" s="31" t="s">
        <v>95</v>
      </c>
      <c r="AI4" s="31" t="s">
        <v>95</v>
      </c>
      <c r="AJ4" s="31" t="s">
        <v>95</v>
      </c>
      <c r="AK4" s="31" t="s">
        <v>95</v>
      </c>
      <c r="AL4" s="31"/>
    </row>
    <row r="5" spans="1:38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31" t="s">
        <v>380</v>
      </c>
      <c r="R5" s="31" t="s">
        <v>381</v>
      </c>
      <c r="S5" s="31"/>
      <c r="T5" s="31" t="s">
        <v>380</v>
      </c>
      <c r="U5" s="31" t="s">
        <v>381</v>
      </c>
      <c r="V5" s="31"/>
      <c r="W5" s="80" t="s">
        <v>61</v>
      </c>
      <c r="X5" s="81" t="s">
        <v>382</v>
      </c>
      <c r="Y5" s="31"/>
      <c r="Z5" s="80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1:38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80"/>
      <c r="X6" s="81"/>
      <c r="Y6" s="31"/>
      <c r="Z6" s="80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ht="15">
      <c r="A7" s="69">
        <v>1</v>
      </c>
      <c r="B7" s="111" t="s">
        <v>411</v>
      </c>
      <c r="C7" s="111" t="s">
        <v>412</v>
      </c>
      <c r="D7" s="111" t="s">
        <v>413</v>
      </c>
      <c r="E7" s="112">
        <v>6</v>
      </c>
      <c r="F7" s="113">
        <v>667</v>
      </c>
      <c r="G7" s="114">
        <f aca="true" t="shared" si="0" ref="G7:G26">ROUND(Z7,4)</f>
        <v>0.8996</v>
      </c>
      <c r="H7" s="112">
        <v>2</v>
      </c>
      <c r="I7" s="113">
        <v>1411</v>
      </c>
      <c r="J7" s="114">
        <f aca="true" t="shared" si="1" ref="J7:J26">ROUND(AB7,4)</f>
        <v>0.1417</v>
      </c>
      <c r="K7" s="112">
        <v>1</v>
      </c>
      <c r="L7" s="113">
        <v>1042</v>
      </c>
      <c r="M7" s="114">
        <f aca="true" t="shared" si="2" ref="M7:M26">ROUND(AD7,4)</f>
        <v>0.096</v>
      </c>
      <c r="N7" s="112">
        <v>1</v>
      </c>
      <c r="O7" s="113">
        <v>524</v>
      </c>
      <c r="P7" s="114">
        <f aca="true" t="shared" si="3" ref="P7:P26">ROUND(AF7,4)</f>
        <v>0.1908</v>
      </c>
      <c r="Q7" s="112">
        <v>2</v>
      </c>
      <c r="R7" s="113">
        <v>621</v>
      </c>
      <c r="S7" s="114">
        <f aca="true" t="shared" si="4" ref="S7:S26">ROUND(AH7,4)</f>
        <v>0.3221</v>
      </c>
      <c r="T7" s="112">
        <v>1</v>
      </c>
      <c r="U7" s="113">
        <v>446</v>
      </c>
      <c r="V7" s="114">
        <f aca="true" t="shared" si="5" ref="V7:V26">ROUND(AJ7,4)</f>
        <v>0.2242</v>
      </c>
      <c r="W7" s="115">
        <f aca="true" t="shared" si="6" ref="W7:W26">COUNT(E7,H7,K7,N7,Q7,T7)</f>
        <v>6</v>
      </c>
      <c r="X7" s="116">
        <f aca="true" t="shared" si="7" ref="X7:X26">(AA7+AC7+AE7+AG7+AI7+AK7)</f>
        <v>1.8744</v>
      </c>
      <c r="Y7" s="117"/>
      <c r="Z7" s="118">
        <f aca="true" t="shared" si="8" ref="Z7:Z26">(E7*100)/F7</f>
        <v>0.8995502248875562</v>
      </c>
      <c r="AA7" s="119">
        <f aca="true" t="shared" si="9" ref="AA7:AA26">ROUND(Z7,4)</f>
        <v>0.8996</v>
      </c>
      <c r="AB7" s="118">
        <f aca="true" t="shared" si="10" ref="AB7:AB26">(H7*100)/I7</f>
        <v>0.14174344436569808</v>
      </c>
      <c r="AC7" s="119">
        <f aca="true" t="shared" si="11" ref="AC7:AC26">ROUND(AB7,4)</f>
        <v>0.1417</v>
      </c>
      <c r="AD7" s="118">
        <f aca="true" t="shared" si="12" ref="AD7:AD26">(K7*100)/L7</f>
        <v>0.09596928982725528</v>
      </c>
      <c r="AE7" s="119">
        <f aca="true" t="shared" si="13" ref="AE7:AE26">ROUND(AD7,4)</f>
        <v>0.096</v>
      </c>
      <c r="AF7" s="118">
        <f aca="true" t="shared" si="14" ref="AF7:AF26">(N7*100)/O7</f>
        <v>0.19083969465648856</v>
      </c>
      <c r="AG7" s="119">
        <f aca="true" t="shared" si="15" ref="AG7:AG26">ROUND(AF7,4)</f>
        <v>0.1908</v>
      </c>
      <c r="AH7" s="118">
        <f aca="true" t="shared" si="16" ref="AH7:AH26">(Q7*100)/R7</f>
        <v>0.322061191626409</v>
      </c>
      <c r="AI7" s="119">
        <f aca="true" t="shared" si="17" ref="AI7:AI26">ROUND(AH7,4)</f>
        <v>0.3221</v>
      </c>
      <c r="AJ7" s="118">
        <f aca="true" t="shared" si="18" ref="AJ7:AJ26">(T7*100)/U7</f>
        <v>0.2242152466367713</v>
      </c>
      <c r="AK7" s="119">
        <f aca="true" t="shared" si="19" ref="AK7:AK26">ROUND(AJ7,4)</f>
        <v>0.2242</v>
      </c>
      <c r="AL7" s="85"/>
    </row>
    <row r="8" spans="1:38" ht="15">
      <c r="A8" s="69">
        <v>2</v>
      </c>
      <c r="B8" s="111" t="s">
        <v>310</v>
      </c>
      <c r="C8" s="111" t="s">
        <v>311</v>
      </c>
      <c r="D8" s="111" t="s">
        <v>414</v>
      </c>
      <c r="E8" s="112">
        <v>2</v>
      </c>
      <c r="F8" s="113">
        <v>418</v>
      </c>
      <c r="G8" s="114">
        <f t="shared" si="0"/>
        <v>0.4785</v>
      </c>
      <c r="H8" s="112">
        <v>1</v>
      </c>
      <c r="I8" s="113">
        <v>417</v>
      </c>
      <c r="J8" s="114">
        <f t="shared" si="1"/>
        <v>0.2398</v>
      </c>
      <c r="K8" s="112">
        <v>1</v>
      </c>
      <c r="L8" s="113">
        <v>437</v>
      </c>
      <c r="M8" s="114">
        <f t="shared" si="2"/>
        <v>0.2288</v>
      </c>
      <c r="N8" s="112">
        <v>1</v>
      </c>
      <c r="O8" s="113">
        <v>370</v>
      </c>
      <c r="P8" s="114">
        <f t="shared" si="3"/>
        <v>0.2703</v>
      </c>
      <c r="Q8" s="112">
        <v>1</v>
      </c>
      <c r="R8" s="113">
        <v>322</v>
      </c>
      <c r="S8" s="114">
        <f t="shared" si="4"/>
        <v>0.3106</v>
      </c>
      <c r="T8" s="112">
        <v>1</v>
      </c>
      <c r="U8" s="113">
        <v>250</v>
      </c>
      <c r="V8" s="114">
        <f t="shared" si="5"/>
        <v>0.4</v>
      </c>
      <c r="W8" s="115">
        <f t="shared" si="6"/>
        <v>6</v>
      </c>
      <c r="X8" s="116">
        <f t="shared" si="7"/>
        <v>1.928</v>
      </c>
      <c r="Y8" s="117"/>
      <c r="Z8" s="118">
        <f t="shared" si="8"/>
        <v>0.4784688995215311</v>
      </c>
      <c r="AA8" s="119">
        <f t="shared" si="9"/>
        <v>0.4785</v>
      </c>
      <c r="AB8" s="118">
        <f t="shared" si="10"/>
        <v>0.23980815347721823</v>
      </c>
      <c r="AC8" s="119">
        <f t="shared" si="11"/>
        <v>0.2398</v>
      </c>
      <c r="AD8" s="118">
        <f t="shared" si="12"/>
        <v>0.2288329519450801</v>
      </c>
      <c r="AE8" s="119">
        <f t="shared" si="13"/>
        <v>0.2288</v>
      </c>
      <c r="AF8" s="118">
        <f t="shared" si="14"/>
        <v>0.2702702702702703</v>
      </c>
      <c r="AG8" s="119">
        <f t="shared" si="15"/>
        <v>0.2703</v>
      </c>
      <c r="AH8" s="118">
        <f t="shared" si="16"/>
        <v>0.3105590062111801</v>
      </c>
      <c r="AI8" s="119">
        <f t="shared" si="17"/>
        <v>0.3106</v>
      </c>
      <c r="AJ8" s="118">
        <f t="shared" si="18"/>
        <v>0.4</v>
      </c>
      <c r="AK8" s="119">
        <f t="shared" si="19"/>
        <v>0.4</v>
      </c>
      <c r="AL8" s="85"/>
    </row>
    <row r="9" spans="1:38" ht="15">
      <c r="A9" s="69">
        <v>3</v>
      </c>
      <c r="B9" s="111" t="s">
        <v>415</v>
      </c>
      <c r="C9" s="111" t="s">
        <v>416</v>
      </c>
      <c r="D9" s="111" t="s">
        <v>417</v>
      </c>
      <c r="E9" s="112">
        <v>3</v>
      </c>
      <c r="F9" s="113">
        <v>849</v>
      </c>
      <c r="G9" s="114">
        <f t="shared" si="0"/>
        <v>0.3534</v>
      </c>
      <c r="H9" s="112">
        <v>1</v>
      </c>
      <c r="I9" s="113">
        <v>749</v>
      </c>
      <c r="J9" s="114">
        <f t="shared" si="1"/>
        <v>0.1335</v>
      </c>
      <c r="K9" s="112">
        <v>3</v>
      </c>
      <c r="L9" s="113">
        <v>482</v>
      </c>
      <c r="M9" s="114">
        <f t="shared" si="2"/>
        <v>0.6224</v>
      </c>
      <c r="N9" s="112">
        <v>1</v>
      </c>
      <c r="O9" s="113">
        <v>273</v>
      </c>
      <c r="P9" s="114">
        <f t="shared" si="3"/>
        <v>0.3663</v>
      </c>
      <c r="Q9" s="112">
        <v>1</v>
      </c>
      <c r="R9" s="113">
        <v>284</v>
      </c>
      <c r="S9" s="114">
        <f t="shared" si="4"/>
        <v>0.3521</v>
      </c>
      <c r="T9" s="112">
        <v>1</v>
      </c>
      <c r="U9" s="113">
        <v>178</v>
      </c>
      <c r="V9" s="114">
        <f t="shared" si="5"/>
        <v>0.5618</v>
      </c>
      <c r="W9" s="115">
        <f t="shared" si="6"/>
        <v>6</v>
      </c>
      <c r="X9" s="116">
        <f t="shared" si="7"/>
        <v>2.3895</v>
      </c>
      <c r="Y9" s="117"/>
      <c r="Z9" s="118">
        <f t="shared" si="8"/>
        <v>0.35335689045936397</v>
      </c>
      <c r="AA9" s="119">
        <f t="shared" si="9"/>
        <v>0.3534</v>
      </c>
      <c r="AB9" s="118">
        <f t="shared" si="10"/>
        <v>0.13351134846461948</v>
      </c>
      <c r="AC9" s="119">
        <f t="shared" si="11"/>
        <v>0.1335</v>
      </c>
      <c r="AD9" s="118">
        <f t="shared" si="12"/>
        <v>0.6224066390041494</v>
      </c>
      <c r="AE9" s="119">
        <f t="shared" si="13"/>
        <v>0.6224</v>
      </c>
      <c r="AF9" s="118">
        <f t="shared" si="14"/>
        <v>0.3663003663003663</v>
      </c>
      <c r="AG9" s="119">
        <f t="shared" si="15"/>
        <v>0.3663</v>
      </c>
      <c r="AH9" s="118">
        <f t="shared" si="16"/>
        <v>0.352112676056338</v>
      </c>
      <c r="AI9" s="119">
        <f t="shared" si="17"/>
        <v>0.3521</v>
      </c>
      <c r="AJ9" s="118">
        <f t="shared" si="18"/>
        <v>0.5617977528089888</v>
      </c>
      <c r="AK9" s="119">
        <f t="shared" si="19"/>
        <v>0.5618</v>
      </c>
      <c r="AL9" s="85"/>
    </row>
    <row r="10" spans="1:38" ht="15">
      <c r="A10" s="69">
        <v>4</v>
      </c>
      <c r="B10" s="111" t="s">
        <v>314</v>
      </c>
      <c r="C10" s="111" t="s">
        <v>315</v>
      </c>
      <c r="D10" s="111" t="s">
        <v>418</v>
      </c>
      <c r="E10" s="112">
        <v>3</v>
      </c>
      <c r="F10" s="113">
        <v>363</v>
      </c>
      <c r="G10" s="114">
        <f t="shared" si="0"/>
        <v>0.8264</v>
      </c>
      <c r="H10" s="112">
        <v>1</v>
      </c>
      <c r="I10" s="113">
        <v>408</v>
      </c>
      <c r="J10" s="114">
        <f t="shared" si="1"/>
        <v>0.2451</v>
      </c>
      <c r="K10" s="112">
        <v>1</v>
      </c>
      <c r="L10" s="113">
        <v>362</v>
      </c>
      <c r="M10" s="114">
        <f t="shared" si="2"/>
        <v>0.2762</v>
      </c>
      <c r="N10" s="112">
        <v>1</v>
      </c>
      <c r="O10" s="113">
        <v>259</v>
      </c>
      <c r="P10" s="114">
        <f t="shared" si="3"/>
        <v>0.3861</v>
      </c>
      <c r="Q10" s="112">
        <v>1</v>
      </c>
      <c r="R10" s="113">
        <v>269</v>
      </c>
      <c r="S10" s="114">
        <f t="shared" si="4"/>
        <v>0.3717</v>
      </c>
      <c r="T10" s="112">
        <v>2</v>
      </c>
      <c r="U10" s="113">
        <v>235</v>
      </c>
      <c r="V10" s="114">
        <f t="shared" si="5"/>
        <v>0.8511</v>
      </c>
      <c r="W10" s="115">
        <f t="shared" si="6"/>
        <v>6</v>
      </c>
      <c r="X10" s="116">
        <f t="shared" si="7"/>
        <v>2.9566</v>
      </c>
      <c r="Y10" s="117"/>
      <c r="Z10" s="120">
        <f t="shared" si="8"/>
        <v>0.8264462809917356</v>
      </c>
      <c r="AA10" s="119">
        <f t="shared" si="9"/>
        <v>0.8264</v>
      </c>
      <c r="AB10" s="118">
        <f t="shared" si="10"/>
        <v>0.24509803921568626</v>
      </c>
      <c r="AC10" s="119">
        <f t="shared" si="11"/>
        <v>0.2451</v>
      </c>
      <c r="AD10" s="118">
        <f t="shared" si="12"/>
        <v>0.27624309392265195</v>
      </c>
      <c r="AE10" s="119">
        <f t="shared" si="13"/>
        <v>0.2762</v>
      </c>
      <c r="AF10" s="118">
        <f t="shared" si="14"/>
        <v>0.3861003861003861</v>
      </c>
      <c r="AG10" s="119">
        <f t="shared" si="15"/>
        <v>0.3861</v>
      </c>
      <c r="AH10" s="118">
        <f t="shared" si="16"/>
        <v>0.37174721189591076</v>
      </c>
      <c r="AI10" s="119">
        <f t="shared" si="17"/>
        <v>0.3717</v>
      </c>
      <c r="AJ10" s="118">
        <f t="shared" si="18"/>
        <v>0.851063829787234</v>
      </c>
      <c r="AK10" s="119">
        <f t="shared" si="19"/>
        <v>0.8511</v>
      </c>
      <c r="AL10" s="85"/>
    </row>
    <row r="11" spans="1:38" ht="15">
      <c r="A11" s="69">
        <v>5</v>
      </c>
      <c r="B11" s="111" t="s">
        <v>419</v>
      </c>
      <c r="C11" s="111" t="s">
        <v>420</v>
      </c>
      <c r="D11" s="111" t="s">
        <v>421</v>
      </c>
      <c r="E11" s="112">
        <v>4</v>
      </c>
      <c r="F11" s="113">
        <v>439</v>
      </c>
      <c r="G11" s="114">
        <f t="shared" si="0"/>
        <v>0.9112</v>
      </c>
      <c r="H11" s="112">
        <v>1</v>
      </c>
      <c r="I11" s="113">
        <v>488</v>
      </c>
      <c r="J11" s="114">
        <f t="shared" si="1"/>
        <v>0.2049</v>
      </c>
      <c r="K11" s="112">
        <v>1</v>
      </c>
      <c r="L11" s="113">
        <v>362</v>
      </c>
      <c r="M11" s="114">
        <f t="shared" si="2"/>
        <v>0.2762</v>
      </c>
      <c r="N11" s="112">
        <v>2</v>
      </c>
      <c r="O11" s="113">
        <v>276</v>
      </c>
      <c r="P11" s="114">
        <f t="shared" si="3"/>
        <v>0.7246</v>
      </c>
      <c r="Q11" s="112">
        <v>1</v>
      </c>
      <c r="R11" s="113">
        <v>226</v>
      </c>
      <c r="S11" s="114">
        <f t="shared" si="4"/>
        <v>0.4425</v>
      </c>
      <c r="T11" s="112">
        <v>1</v>
      </c>
      <c r="U11" s="113">
        <v>193</v>
      </c>
      <c r="V11" s="114">
        <f t="shared" si="5"/>
        <v>0.5181</v>
      </c>
      <c r="W11" s="115">
        <f t="shared" si="6"/>
        <v>6</v>
      </c>
      <c r="X11" s="116">
        <f t="shared" si="7"/>
        <v>3.0775</v>
      </c>
      <c r="Y11" s="117"/>
      <c r="Z11" s="118">
        <f t="shared" si="8"/>
        <v>0.9111617312072893</v>
      </c>
      <c r="AA11" s="119">
        <f t="shared" si="9"/>
        <v>0.9112</v>
      </c>
      <c r="AB11" s="118">
        <f t="shared" si="10"/>
        <v>0.20491803278688525</v>
      </c>
      <c r="AC11" s="119">
        <f t="shared" si="11"/>
        <v>0.2049</v>
      </c>
      <c r="AD11" s="118">
        <f t="shared" si="12"/>
        <v>0.27624309392265195</v>
      </c>
      <c r="AE11" s="119">
        <f t="shared" si="13"/>
        <v>0.2762</v>
      </c>
      <c r="AF11" s="118">
        <f t="shared" si="14"/>
        <v>0.7246376811594203</v>
      </c>
      <c r="AG11" s="119">
        <f t="shared" si="15"/>
        <v>0.7246</v>
      </c>
      <c r="AH11" s="118">
        <f t="shared" si="16"/>
        <v>0.4424778761061947</v>
      </c>
      <c r="AI11" s="119">
        <f t="shared" si="17"/>
        <v>0.4425</v>
      </c>
      <c r="AJ11" s="118">
        <f t="shared" si="18"/>
        <v>0.5181347150259067</v>
      </c>
      <c r="AK11" s="119">
        <f t="shared" si="19"/>
        <v>0.5181</v>
      </c>
      <c r="AL11" s="85"/>
    </row>
    <row r="12" spans="1:38" ht="15">
      <c r="A12" s="69">
        <v>6</v>
      </c>
      <c r="B12" s="111" t="s">
        <v>422</v>
      </c>
      <c r="C12" s="111" t="s">
        <v>423</v>
      </c>
      <c r="D12" s="111" t="s">
        <v>424</v>
      </c>
      <c r="E12" s="112">
        <v>3</v>
      </c>
      <c r="F12" s="113">
        <v>295</v>
      </c>
      <c r="G12" s="114">
        <f t="shared" si="0"/>
        <v>1.0169</v>
      </c>
      <c r="H12" s="112">
        <v>1</v>
      </c>
      <c r="I12" s="113">
        <v>686</v>
      </c>
      <c r="J12" s="114">
        <f t="shared" si="1"/>
        <v>0.1458</v>
      </c>
      <c r="K12" s="112">
        <v>1</v>
      </c>
      <c r="L12" s="113">
        <v>307</v>
      </c>
      <c r="M12" s="114">
        <f t="shared" si="2"/>
        <v>0.3257</v>
      </c>
      <c r="N12" s="112">
        <v>1</v>
      </c>
      <c r="O12" s="113">
        <v>191</v>
      </c>
      <c r="P12" s="114">
        <f t="shared" si="3"/>
        <v>0.5236</v>
      </c>
      <c r="Q12" s="112">
        <v>2</v>
      </c>
      <c r="R12" s="113">
        <v>205</v>
      </c>
      <c r="S12" s="114">
        <f t="shared" si="4"/>
        <v>0.9756</v>
      </c>
      <c r="T12" s="112">
        <v>1</v>
      </c>
      <c r="U12" s="113">
        <v>246</v>
      </c>
      <c r="V12" s="114">
        <f t="shared" si="5"/>
        <v>0.4065</v>
      </c>
      <c r="W12" s="115">
        <f t="shared" si="6"/>
        <v>6</v>
      </c>
      <c r="X12" s="116">
        <f t="shared" si="7"/>
        <v>3.3941</v>
      </c>
      <c r="Y12" s="117"/>
      <c r="Z12" s="118">
        <f t="shared" si="8"/>
        <v>1.0169491525423728</v>
      </c>
      <c r="AA12" s="119">
        <f t="shared" si="9"/>
        <v>1.0169</v>
      </c>
      <c r="AB12" s="118">
        <f t="shared" si="10"/>
        <v>0.1457725947521866</v>
      </c>
      <c r="AC12" s="119">
        <f t="shared" si="11"/>
        <v>0.1458</v>
      </c>
      <c r="AD12" s="118">
        <f t="shared" si="12"/>
        <v>0.3257328990228013</v>
      </c>
      <c r="AE12" s="119">
        <f t="shared" si="13"/>
        <v>0.3257</v>
      </c>
      <c r="AF12" s="118">
        <f t="shared" si="14"/>
        <v>0.5235602094240838</v>
      </c>
      <c r="AG12" s="119">
        <f t="shared" si="15"/>
        <v>0.5236</v>
      </c>
      <c r="AH12" s="118">
        <f t="shared" si="16"/>
        <v>0.975609756097561</v>
      </c>
      <c r="AI12" s="119">
        <f t="shared" si="17"/>
        <v>0.9756</v>
      </c>
      <c r="AJ12" s="118">
        <f t="shared" si="18"/>
        <v>0.4065040650406504</v>
      </c>
      <c r="AK12" s="119">
        <f t="shared" si="19"/>
        <v>0.4065</v>
      </c>
      <c r="AL12" s="85"/>
    </row>
    <row r="13" spans="1:38" ht="15">
      <c r="A13" s="69">
        <v>7</v>
      </c>
      <c r="B13" s="111" t="s">
        <v>316</v>
      </c>
      <c r="C13" s="111" t="s">
        <v>317</v>
      </c>
      <c r="D13" s="111" t="s">
        <v>425</v>
      </c>
      <c r="E13" s="112">
        <v>4</v>
      </c>
      <c r="F13" s="113">
        <v>469</v>
      </c>
      <c r="G13" s="114">
        <f t="shared" si="0"/>
        <v>0.8529</v>
      </c>
      <c r="H13" s="112">
        <v>3</v>
      </c>
      <c r="I13" s="113">
        <v>454</v>
      </c>
      <c r="J13" s="114">
        <f t="shared" si="1"/>
        <v>0.6608</v>
      </c>
      <c r="K13" s="112">
        <v>1</v>
      </c>
      <c r="L13" s="113">
        <v>484</v>
      </c>
      <c r="M13" s="114">
        <f t="shared" si="2"/>
        <v>0.2066</v>
      </c>
      <c r="N13" s="112">
        <v>2</v>
      </c>
      <c r="O13" s="113">
        <v>453</v>
      </c>
      <c r="P13" s="114">
        <f t="shared" si="3"/>
        <v>0.4415</v>
      </c>
      <c r="Q13" s="112">
        <v>1</v>
      </c>
      <c r="R13" s="113">
        <v>391</v>
      </c>
      <c r="S13" s="114">
        <f t="shared" si="4"/>
        <v>0.2558</v>
      </c>
      <c r="T13" s="112">
        <v>3</v>
      </c>
      <c r="U13" s="113">
        <v>274</v>
      </c>
      <c r="V13" s="114">
        <f t="shared" si="5"/>
        <v>1.0949</v>
      </c>
      <c r="W13" s="115">
        <f t="shared" si="6"/>
        <v>6</v>
      </c>
      <c r="X13" s="116">
        <f t="shared" si="7"/>
        <v>3.5125</v>
      </c>
      <c r="Y13" s="117"/>
      <c r="Z13" s="118">
        <f t="shared" si="8"/>
        <v>0.8528784648187633</v>
      </c>
      <c r="AA13" s="119">
        <f t="shared" si="9"/>
        <v>0.8529</v>
      </c>
      <c r="AB13" s="118">
        <f t="shared" si="10"/>
        <v>0.6607929515418502</v>
      </c>
      <c r="AC13" s="119">
        <f t="shared" si="11"/>
        <v>0.6608</v>
      </c>
      <c r="AD13" s="118">
        <f t="shared" si="12"/>
        <v>0.2066115702479339</v>
      </c>
      <c r="AE13" s="119">
        <f t="shared" si="13"/>
        <v>0.2066</v>
      </c>
      <c r="AF13" s="118">
        <f t="shared" si="14"/>
        <v>0.44150110375275936</v>
      </c>
      <c r="AG13" s="119">
        <f t="shared" si="15"/>
        <v>0.4415</v>
      </c>
      <c r="AH13" s="118">
        <f t="shared" si="16"/>
        <v>0.2557544757033248</v>
      </c>
      <c r="AI13" s="119">
        <f t="shared" si="17"/>
        <v>0.2558</v>
      </c>
      <c r="AJ13" s="118">
        <f t="shared" si="18"/>
        <v>1.094890510948905</v>
      </c>
      <c r="AK13" s="119">
        <f t="shared" si="19"/>
        <v>1.0949</v>
      </c>
      <c r="AL13" s="85"/>
    </row>
    <row r="14" spans="1:38" ht="15">
      <c r="A14" s="69">
        <v>8</v>
      </c>
      <c r="B14" s="111" t="s">
        <v>426</v>
      </c>
      <c r="C14" s="111" t="s">
        <v>313</v>
      </c>
      <c r="D14" s="111" t="s">
        <v>427</v>
      </c>
      <c r="E14" s="112">
        <v>6</v>
      </c>
      <c r="F14" s="113">
        <v>764</v>
      </c>
      <c r="G14" s="114">
        <f t="shared" si="0"/>
        <v>0.7853</v>
      </c>
      <c r="H14" s="112">
        <v>1</v>
      </c>
      <c r="I14" s="113">
        <v>652</v>
      </c>
      <c r="J14" s="114">
        <f t="shared" si="1"/>
        <v>0.1534</v>
      </c>
      <c r="K14" s="112">
        <v>2</v>
      </c>
      <c r="L14" s="113">
        <v>560</v>
      </c>
      <c r="M14" s="114">
        <f t="shared" si="2"/>
        <v>0.3571</v>
      </c>
      <c r="N14" s="112">
        <v>4</v>
      </c>
      <c r="O14" s="113">
        <v>415</v>
      </c>
      <c r="P14" s="114">
        <f t="shared" si="3"/>
        <v>0.9639</v>
      </c>
      <c r="Q14" s="112">
        <v>1</v>
      </c>
      <c r="R14" s="113">
        <v>313</v>
      </c>
      <c r="S14" s="114">
        <f t="shared" si="4"/>
        <v>0.3195</v>
      </c>
      <c r="T14" s="112">
        <v>3</v>
      </c>
      <c r="U14" s="113">
        <v>314</v>
      </c>
      <c r="V14" s="114">
        <f t="shared" si="5"/>
        <v>0.9554</v>
      </c>
      <c r="W14" s="115">
        <f t="shared" si="6"/>
        <v>6</v>
      </c>
      <c r="X14" s="116">
        <f t="shared" si="7"/>
        <v>3.5345999999999997</v>
      </c>
      <c r="Y14" s="121"/>
      <c r="Z14" s="118">
        <f t="shared" si="8"/>
        <v>0.7853403141361257</v>
      </c>
      <c r="AA14" s="119">
        <f t="shared" si="9"/>
        <v>0.7853</v>
      </c>
      <c r="AB14" s="118">
        <f t="shared" si="10"/>
        <v>0.15337423312883436</v>
      </c>
      <c r="AC14" s="119">
        <f t="shared" si="11"/>
        <v>0.1534</v>
      </c>
      <c r="AD14" s="118">
        <f t="shared" si="12"/>
        <v>0.35714285714285715</v>
      </c>
      <c r="AE14" s="119">
        <f t="shared" si="13"/>
        <v>0.3571</v>
      </c>
      <c r="AF14" s="118">
        <f t="shared" si="14"/>
        <v>0.963855421686747</v>
      </c>
      <c r="AG14" s="119">
        <f t="shared" si="15"/>
        <v>0.9639</v>
      </c>
      <c r="AH14" s="118">
        <f t="shared" si="16"/>
        <v>0.3194888178913738</v>
      </c>
      <c r="AI14" s="119">
        <f t="shared" si="17"/>
        <v>0.3195</v>
      </c>
      <c r="AJ14" s="118">
        <f t="shared" si="18"/>
        <v>0.9554140127388535</v>
      </c>
      <c r="AK14" s="119">
        <f t="shared" si="19"/>
        <v>0.9554</v>
      </c>
      <c r="AL14" s="85"/>
    </row>
    <row r="15" spans="1:38" ht="15">
      <c r="A15" s="69">
        <v>9</v>
      </c>
      <c r="B15" s="111" t="s">
        <v>280</v>
      </c>
      <c r="C15" s="111" t="s">
        <v>281</v>
      </c>
      <c r="D15" s="111" t="s">
        <v>428</v>
      </c>
      <c r="E15" s="112">
        <v>3</v>
      </c>
      <c r="F15" s="113">
        <v>1336</v>
      </c>
      <c r="G15" s="114">
        <f t="shared" si="0"/>
        <v>0.2246</v>
      </c>
      <c r="H15" s="112">
        <v>2</v>
      </c>
      <c r="I15" s="113">
        <v>543</v>
      </c>
      <c r="J15" s="114">
        <f t="shared" si="1"/>
        <v>0.3683</v>
      </c>
      <c r="K15" s="112">
        <v>8</v>
      </c>
      <c r="L15" s="113">
        <v>505</v>
      </c>
      <c r="M15" s="114">
        <f t="shared" si="2"/>
        <v>1.5842</v>
      </c>
      <c r="N15" s="112">
        <v>1</v>
      </c>
      <c r="O15" s="113">
        <v>327</v>
      </c>
      <c r="P15" s="114">
        <f t="shared" si="3"/>
        <v>0.3058</v>
      </c>
      <c r="Q15" s="112">
        <v>2</v>
      </c>
      <c r="R15" s="113">
        <v>272</v>
      </c>
      <c r="S15" s="114">
        <f t="shared" si="4"/>
        <v>0.7353</v>
      </c>
      <c r="T15" s="112">
        <v>1</v>
      </c>
      <c r="U15" s="113">
        <v>241</v>
      </c>
      <c r="V15" s="114">
        <f t="shared" si="5"/>
        <v>0.4149</v>
      </c>
      <c r="W15" s="115">
        <f t="shared" si="6"/>
        <v>6</v>
      </c>
      <c r="X15" s="116">
        <f t="shared" si="7"/>
        <v>3.6331</v>
      </c>
      <c r="Y15" s="117"/>
      <c r="Z15" s="118">
        <f t="shared" si="8"/>
        <v>0.2245508982035928</v>
      </c>
      <c r="AA15" s="119">
        <f t="shared" si="9"/>
        <v>0.2246</v>
      </c>
      <c r="AB15" s="118">
        <f t="shared" si="10"/>
        <v>0.3683241252302026</v>
      </c>
      <c r="AC15" s="119">
        <f t="shared" si="11"/>
        <v>0.3683</v>
      </c>
      <c r="AD15" s="118">
        <f t="shared" si="12"/>
        <v>1.5841584158415842</v>
      </c>
      <c r="AE15" s="119">
        <f t="shared" si="13"/>
        <v>1.5842</v>
      </c>
      <c r="AF15" s="118">
        <f t="shared" si="14"/>
        <v>0.3058103975535168</v>
      </c>
      <c r="AG15" s="119">
        <f t="shared" si="15"/>
        <v>0.3058</v>
      </c>
      <c r="AH15" s="118">
        <f t="shared" si="16"/>
        <v>0.7352941176470589</v>
      </c>
      <c r="AI15" s="119">
        <f t="shared" si="17"/>
        <v>0.7353</v>
      </c>
      <c r="AJ15" s="118">
        <f t="shared" si="18"/>
        <v>0.4149377593360996</v>
      </c>
      <c r="AK15" s="119">
        <f t="shared" si="19"/>
        <v>0.4149</v>
      </c>
      <c r="AL15" s="85"/>
    </row>
    <row r="16" spans="1:38" ht="15">
      <c r="A16" s="69">
        <v>10</v>
      </c>
      <c r="B16" s="111" t="s">
        <v>429</v>
      </c>
      <c r="C16" s="111" t="s">
        <v>430</v>
      </c>
      <c r="D16" s="111" t="s">
        <v>431</v>
      </c>
      <c r="E16" s="112">
        <v>1</v>
      </c>
      <c r="F16" s="113">
        <v>1811</v>
      </c>
      <c r="G16" s="114">
        <f t="shared" si="0"/>
        <v>0.0552</v>
      </c>
      <c r="H16" s="112">
        <v>3</v>
      </c>
      <c r="I16" s="113">
        <v>1711</v>
      </c>
      <c r="J16" s="114">
        <f t="shared" si="1"/>
        <v>0.1753</v>
      </c>
      <c r="K16" s="112">
        <v>4</v>
      </c>
      <c r="L16" s="113">
        <v>1051</v>
      </c>
      <c r="M16" s="114">
        <f t="shared" si="2"/>
        <v>0.3806</v>
      </c>
      <c r="N16" s="112">
        <v>8</v>
      </c>
      <c r="O16" s="113">
        <v>1373</v>
      </c>
      <c r="P16" s="114">
        <f t="shared" si="3"/>
        <v>0.5827</v>
      </c>
      <c r="Q16" s="112">
        <v>28</v>
      </c>
      <c r="R16" s="113">
        <v>2062</v>
      </c>
      <c r="S16" s="114">
        <f t="shared" si="4"/>
        <v>1.3579</v>
      </c>
      <c r="T16" s="112">
        <v>11</v>
      </c>
      <c r="U16" s="113">
        <v>825</v>
      </c>
      <c r="V16" s="114">
        <f t="shared" si="5"/>
        <v>1.3333</v>
      </c>
      <c r="W16" s="115">
        <f t="shared" si="6"/>
        <v>6</v>
      </c>
      <c r="X16" s="116">
        <f t="shared" si="7"/>
        <v>3.8850000000000002</v>
      </c>
      <c r="Y16" s="117"/>
      <c r="Z16" s="118">
        <f t="shared" si="8"/>
        <v>0.05521811154058531</v>
      </c>
      <c r="AA16" s="119">
        <f t="shared" si="9"/>
        <v>0.0552</v>
      </c>
      <c r="AB16" s="118">
        <f t="shared" si="10"/>
        <v>0.17533606078316774</v>
      </c>
      <c r="AC16" s="119">
        <f t="shared" si="11"/>
        <v>0.1753</v>
      </c>
      <c r="AD16" s="118">
        <f t="shared" si="12"/>
        <v>0.38058991436726924</v>
      </c>
      <c r="AE16" s="119">
        <f t="shared" si="13"/>
        <v>0.3806</v>
      </c>
      <c r="AF16" s="118">
        <f t="shared" si="14"/>
        <v>0.5826656955571741</v>
      </c>
      <c r="AG16" s="119">
        <f t="shared" si="15"/>
        <v>0.5827</v>
      </c>
      <c r="AH16" s="118">
        <f t="shared" si="16"/>
        <v>1.3579049466537343</v>
      </c>
      <c r="AI16" s="119">
        <f t="shared" si="17"/>
        <v>1.3579</v>
      </c>
      <c r="AJ16" s="118">
        <f t="shared" si="18"/>
        <v>1.3333333333333333</v>
      </c>
      <c r="AK16" s="119">
        <f t="shared" si="19"/>
        <v>1.3333</v>
      </c>
      <c r="AL16" s="85"/>
    </row>
    <row r="17" spans="1:38" ht="15">
      <c r="A17" s="69">
        <v>11</v>
      </c>
      <c r="B17" s="111" t="s">
        <v>310</v>
      </c>
      <c r="C17" s="111" t="s">
        <v>311</v>
      </c>
      <c r="D17" s="111" t="s">
        <v>432</v>
      </c>
      <c r="E17" s="112">
        <v>1</v>
      </c>
      <c r="F17" s="113">
        <v>379</v>
      </c>
      <c r="G17" s="114">
        <f t="shared" si="0"/>
        <v>0.2639</v>
      </c>
      <c r="H17" s="112">
        <v>1</v>
      </c>
      <c r="I17" s="113">
        <v>213</v>
      </c>
      <c r="J17" s="114">
        <f t="shared" si="1"/>
        <v>0.4695</v>
      </c>
      <c r="K17" s="112">
        <v>1</v>
      </c>
      <c r="L17" s="113">
        <v>195</v>
      </c>
      <c r="M17" s="114">
        <f t="shared" si="2"/>
        <v>0.5128</v>
      </c>
      <c r="N17" s="112">
        <v>2</v>
      </c>
      <c r="O17" s="113">
        <v>286</v>
      </c>
      <c r="P17" s="114">
        <f t="shared" si="3"/>
        <v>0.6993</v>
      </c>
      <c r="Q17" s="112">
        <v>2</v>
      </c>
      <c r="R17" s="113">
        <v>214</v>
      </c>
      <c r="S17" s="114">
        <f t="shared" si="4"/>
        <v>0.9346</v>
      </c>
      <c r="T17" s="112">
        <v>6</v>
      </c>
      <c r="U17" s="113">
        <v>528</v>
      </c>
      <c r="V17" s="114">
        <f t="shared" si="5"/>
        <v>1.1364</v>
      </c>
      <c r="W17" s="115">
        <f t="shared" si="6"/>
        <v>6</v>
      </c>
      <c r="X17" s="116">
        <f t="shared" si="7"/>
        <v>4.016500000000001</v>
      </c>
      <c r="Y17" s="117"/>
      <c r="Z17" s="120">
        <f t="shared" si="8"/>
        <v>0.2638522427440633</v>
      </c>
      <c r="AA17" s="119">
        <f t="shared" si="9"/>
        <v>0.2639</v>
      </c>
      <c r="AB17" s="118">
        <f t="shared" si="10"/>
        <v>0.4694835680751174</v>
      </c>
      <c r="AC17" s="119">
        <f t="shared" si="11"/>
        <v>0.4695</v>
      </c>
      <c r="AD17" s="118">
        <f t="shared" si="12"/>
        <v>0.5128205128205128</v>
      </c>
      <c r="AE17" s="119">
        <f t="shared" si="13"/>
        <v>0.5128</v>
      </c>
      <c r="AF17" s="118">
        <f t="shared" si="14"/>
        <v>0.6993006993006993</v>
      </c>
      <c r="AG17" s="119">
        <f t="shared" si="15"/>
        <v>0.6993</v>
      </c>
      <c r="AH17" s="118">
        <f t="shared" si="16"/>
        <v>0.9345794392523364</v>
      </c>
      <c r="AI17" s="119">
        <f t="shared" si="17"/>
        <v>0.9346</v>
      </c>
      <c r="AJ17" s="118">
        <f t="shared" si="18"/>
        <v>1.1363636363636365</v>
      </c>
      <c r="AK17" s="119">
        <f t="shared" si="19"/>
        <v>1.1364</v>
      </c>
      <c r="AL17" s="85"/>
    </row>
    <row r="18" spans="1:38" ht="15">
      <c r="A18" s="69">
        <v>12</v>
      </c>
      <c r="B18" s="111" t="s">
        <v>329</v>
      </c>
      <c r="C18" s="111" t="s">
        <v>330</v>
      </c>
      <c r="D18" s="111" t="s">
        <v>433</v>
      </c>
      <c r="E18" s="112">
        <v>1</v>
      </c>
      <c r="F18" s="113">
        <v>557</v>
      </c>
      <c r="G18" s="114">
        <f t="shared" si="0"/>
        <v>0.1795</v>
      </c>
      <c r="H18" s="112">
        <v>1</v>
      </c>
      <c r="I18" s="113">
        <v>207</v>
      </c>
      <c r="J18" s="114">
        <f t="shared" si="1"/>
        <v>0.4831</v>
      </c>
      <c r="K18" s="112">
        <v>1</v>
      </c>
      <c r="L18" s="113">
        <v>287</v>
      </c>
      <c r="M18" s="114">
        <f t="shared" si="2"/>
        <v>0.3484</v>
      </c>
      <c r="N18" s="112">
        <v>1</v>
      </c>
      <c r="O18" s="113">
        <v>232</v>
      </c>
      <c r="P18" s="114">
        <f t="shared" si="3"/>
        <v>0.431</v>
      </c>
      <c r="Q18" s="112">
        <v>3</v>
      </c>
      <c r="R18" s="113">
        <v>196</v>
      </c>
      <c r="S18" s="114">
        <f t="shared" si="4"/>
        <v>1.5306</v>
      </c>
      <c r="T18" s="112">
        <v>2</v>
      </c>
      <c r="U18" s="113">
        <v>188</v>
      </c>
      <c r="V18" s="114">
        <f t="shared" si="5"/>
        <v>1.0638</v>
      </c>
      <c r="W18" s="115">
        <f t="shared" si="6"/>
        <v>6</v>
      </c>
      <c r="X18" s="116">
        <f t="shared" si="7"/>
        <v>4.0364</v>
      </c>
      <c r="Y18" s="117"/>
      <c r="Z18" s="120">
        <f t="shared" si="8"/>
        <v>0.17953321364452424</v>
      </c>
      <c r="AA18" s="119">
        <f t="shared" si="9"/>
        <v>0.1795</v>
      </c>
      <c r="AB18" s="118">
        <f t="shared" si="10"/>
        <v>0.4830917874396135</v>
      </c>
      <c r="AC18" s="119">
        <f t="shared" si="11"/>
        <v>0.4831</v>
      </c>
      <c r="AD18" s="118">
        <f t="shared" si="12"/>
        <v>0.34843205574912894</v>
      </c>
      <c r="AE18" s="119">
        <f t="shared" si="13"/>
        <v>0.3484</v>
      </c>
      <c r="AF18" s="118">
        <f t="shared" si="14"/>
        <v>0.43103448275862066</v>
      </c>
      <c r="AG18" s="119">
        <f t="shared" si="15"/>
        <v>0.431</v>
      </c>
      <c r="AH18" s="118">
        <f t="shared" si="16"/>
        <v>1.530612244897959</v>
      </c>
      <c r="AI18" s="119">
        <f t="shared" si="17"/>
        <v>1.5306</v>
      </c>
      <c r="AJ18" s="118">
        <f t="shared" si="18"/>
        <v>1.0638297872340425</v>
      </c>
      <c r="AK18" s="119">
        <f t="shared" si="19"/>
        <v>1.0638</v>
      </c>
      <c r="AL18" s="85"/>
    </row>
    <row r="19" spans="1:38" ht="15">
      <c r="A19" s="69">
        <v>13</v>
      </c>
      <c r="B19" s="111" t="s">
        <v>324</v>
      </c>
      <c r="C19" s="111" t="s">
        <v>325</v>
      </c>
      <c r="D19" s="111" t="s">
        <v>434</v>
      </c>
      <c r="E19" s="112">
        <v>6</v>
      </c>
      <c r="F19" s="113">
        <v>348</v>
      </c>
      <c r="G19" s="114">
        <f t="shared" si="0"/>
        <v>1.7241</v>
      </c>
      <c r="H19" s="112">
        <v>3</v>
      </c>
      <c r="I19" s="113">
        <v>560</v>
      </c>
      <c r="J19" s="114">
        <f t="shared" si="1"/>
        <v>0.5357</v>
      </c>
      <c r="K19" s="112">
        <v>1</v>
      </c>
      <c r="L19" s="113">
        <v>413</v>
      </c>
      <c r="M19" s="114">
        <f t="shared" si="2"/>
        <v>0.2421</v>
      </c>
      <c r="N19" s="112">
        <v>2</v>
      </c>
      <c r="O19" s="113">
        <v>313</v>
      </c>
      <c r="P19" s="114">
        <f t="shared" si="3"/>
        <v>0.639</v>
      </c>
      <c r="Q19" s="112">
        <v>2</v>
      </c>
      <c r="R19" s="113">
        <v>372</v>
      </c>
      <c r="S19" s="114">
        <f t="shared" si="4"/>
        <v>0.5376</v>
      </c>
      <c r="T19" s="112">
        <v>1</v>
      </c>
      <c r="U19" s="113">
        <v>265</v>
      </c>
      <c r="V19" s="114">
        <f t="shared" si="5"/>
        <v>0.3774</v>
      </c>
      <c r="W19" s="115">
        <f t="shared" si="6"/>
        <v>6</v>
      </c>
      <c r="X19" s="116">
        <f t="shared" si="7"/>
        <v>4.0559</v>
      </c>
      <c r="Y19" s="117"/>
      <c r="Z19" s="120">
        <f t="shared" si="8"/>
        <v>1.7241379310344827</v>
      </c>
      <c r="AA19" s="119">
        <f t="shared" si="9"/>
        <v>1.7241</v>
      </c>
      <c r="AB19" s="118">
        <f t="shared" si="10"/>
        <v>0.5357142857142857</v>
      </c>
      <c r="AC19" s="119">
        <f t="shared" si="11"/>
        <v>0.5357</v>
      </c>
      <c r="AD19" s="118">
        <f t="shared" si="12"/>
        <v>0.24213075060532688</v>
      </c>
      <c r="AE19" s="119">
        <f t="shared" si="13"/>
        <v>0.2421</v>
      </c>
      <c r="AF19" s="118">
        <f t="shared" si="14"/>
        <v>0.6389776357827476</v>
      </c>
      <c r="AG19" s="119">
        <f t="shared" si="15"/>
        <v>0.639</v>
      </c>
      <c r="AH19" s="118">
        <f t="shared" si="16"/>
        <v>0.5376344086021505</v>
      </c>
      <c r="AI19" s="119">
        <f t="shared" si="17"/>
        <v>0.5376</v>
      </c>
      <c r="AJ19" s="118">
        <f t="shared" si="18"/>
        <v>0.37735849056603776</v>
      </c>
      <c r="AK19" s="119">
        <f t="shared" si="19"/>
        <v>0.3774</v>
      </c>
      <c r="AL19" s="85"/>
    </row>
    <row r="20" spans="1:38" ht="15">
      <c r="A20" s="69">
        <v>14</v>
      </c>
      <c r="B20" s="111" t="s">
        <v>316</v>
      </c>
      <c r="C20" s="111" t="s">
        <v>317</v>
      </c>
      <c r="D20" s="111" t="s">
        <v>435</v>
      </c>
      <c r="E20" s="112">
        <v>1</v>
      </c>
      <c r="F20" s="113">
        <v>220</v>
      </c>
      <c r="G20" s="114">
        <f t="shared" si="0"/>
        <v>0.4545</v>
      </c>
      <c r="H20" s="112">
        <v>1</v>
      </c>
      <c r="I20" s="113">
        <v>285</v>
      </c>
      <c r="J20" s="114">
        <f t="shared" si="1"/>
        <v>0.3509</v>
      </c>
      <c r="K20" s="112">
        <v>1</v>
      </c>
      <c r="L20" s="113">
        <v>289</v>
      </c>
      <c r="M20" s="114">
        <f t="shared" si="2"/>
        <v>0.346</v>
      </c>
      <c r="N20" s="112">
        <v>2</v>
      </c>
      <c r="O20" s="113">
        <v>366</v>
      </c>
      <c r="P20" s="114">
        <f t="shared" si="3"/>
        <v>0.5464</v>
      </c>
      <c r="Q20" s="112">
        <v>4</v>
      </c>
      <c r="R20" s="113">
        <v>454</v>
      </c>
      <c r="S20" s="114">
        <f t="shared" si="4"/>
        <v>0.8811</v>
      </c>
      <c r="T20" s="112">
        <v>8</v>
      </c>
      <c r="U20" s="113">
        <v>523</v>
      </c>
      <c r="V20" s="114">
        <f t="shared" si="5"/>
        <v>1.5296</v>
      </c>
      <c r="W20" s="115">
        <f t="shared" si="6"/>
        <v>6</v>
      </c>
      <c r="X20" s="116">
        <f t="shared" si="7"/>
        <v>4.1085</v>
      </c>
      <c r="Y20" s="117"/>
      <c r="Z20" s="120">
        <f t="shared" si="8"/>
        <v>0.45454545454545453</v>
      </c>
      <c r="AA20" s="119">
        <f t="shared" si="9"/>
        <v>0.4545</v>
      </c>
      <c r="AB20" s="118">
        <f t="shared" si="10"/>
        <v>0.3508771929824561</v>
      </c>
      <c r="AC20" s="119">
        <f t="shared" si="11"/>
        <v>0.3509</v>
      </c>
      <c r="AD20" s="118">
        <f t="shared" si="12"/>
        <v>0.3460207612456747</v>
      </c>
      <c r="AE20" s="119">
        <f t="shared" si="13"/>
        <v>0.346</v>
      </c>
      <c r="AF20" s="118">
        <f t="shared" si="14"/>
        <v>0.546448087431694</v>
      </c>
      <c r="AG20" s="119">
        <f t="shared" si="15"/>
        <v>0.5464</v>
      </c>
      <c r="AH20" s="118">
        <f t="shared" si="16"/>
        <v>0.8810572687224669</v>
      </c>
      <c r="AI20" s="119">
        <f t="shared" si="17"/>
        <v>0.8811</v>
      </c>
      <c r="AJ20" s="118">
        <f t="shared" si="18"/>
        <v>1.5296367112810707</v>
      </c>
      <c r="AK20" s="119">
        <f t="shared" si="19"/>
        <v>1.5296</v>
      </c>
      <c r="AL20" s="85"/>
    </row>
    <row r="21" spans="1:38" ht="15">
      <c r="A21" s="69">
        <v>15</v>
      </c>
      <c r="B21" s="111" t="s">
        <v>334</v>
      </c>
      <c r="C21" s="111" t="s">
        <v>294</v>
      </c>
      <c r="D21" s="111" t="s">
        <v>436</v>
      </c>
      <c r="E21" s="112">
        <v>2</v>
      </c>
      <c r="F21" s="113">
        <v>524</v>
      </c>
      <c r="G21" s="114">
        <f t="shared" si="0"/>
        <v>0.3817</v>
      </c>
      <c r="H21" s="112">
        <v>8</v>
      </c>
      <c r="I21" s="113">
        <v>1411</v>
      </c>
      <c r="J21" s="114">
        <f t="shared" si="1"/>
        <v>0.567</v>
      </c>
      <c r="K21" s="112">
        <v>4</v>
      </c>
      <c r="L21" s="113">
        <v>621</v>
      </c>
      <c r="M21" s="114">
        <f t="shared" si="2"/>
        <v>0.6441</v>
      </c>
      <c r="N21" s="112">
        <v>2</v>
      </c>
      <c r="O21" s="113">
        <v>307</v>
      </c>
      <c r="P21" s="114">
        <f t="shared" si="3"/>
        <v>0.6515</v>
      </c>
      <c r="Q21" s="112">
        <v>2</v>
      </c>
      <c r="R21" s="113">
        <v>277</v>
      </c>
      <c r="S21" s="114">
        <f t="shared" si="4"/>
        <v>0.722</v>
      </c>
      <c r="T21" s="112">
        <v>6</v>
      </c>
      <c r="U21" s="113">
        <v>497</v>
      </c>
      <c r="V21" s="114">
        <f t="shared" si="5"/>
        <v>1.2072</v>
      </c>
      <c r="W21" s="115">
        <f t="shared" si="6"/>
        <v>6</v>
      </c>
      <c r="X21" s="116">
        <f t="shared" si="7"/>
        <v>4.1735</v>
      </c>
      <c r="Y21" s="117"/>
      <c r="Z21" s="118">
        <f t="shared" si="8"/>
        <v>0.3816793893129771</v>
      </c>
      <c r="AA21" s="119">
        <f t="shared" si="9"/>
        <v>0.3817</v>
      </c>
      <c r="AB21" s="118">
        <f t="shared" si="10"/>
        <v>0.5669737774627923</v>
      </c>
      <c r="AC21" s="119">
        <f t="shared" si="11"/>
        <v>0.567</v>
      </c>
      <c r="AD21" s="118">
        <f t="shared" si="12"/>
        <v>0.644122383252818</v>
      </c>
      <c r="AE21" s="119">
        <f t="shared" si="13"/>
        <v>0.6441</v>
      </c>
      <c r="AF21" s="118">
        <f t="shared" si="14"/>
        <v>0.6514657980456026</v>
      </c>
      <c r="AG21" s="119">
        <f t="shared" si="15"/>
        <v>0.6515</v>
      </c>
      <c r="AH21" s="118">
        <f t="shared" si="16"/>
        <v>0.7220216606498195</v>
      </c>
      <c r="AI21" s="119">
        <f t="shared" si="17"/>
        <v>0.722</v>
      </c>
      <c r="AJ21" s="118">
        <f t="shared" si="18"/>
        <v>1.2072434607645874</v>
      </c>
      <c r="AK21" s="119">
        <f t="shared" si="19"/>
        <v>1.2072</v>
      </c>
      <c r="AL21" s="85"/>
    </row>
    <row r="22" spans="1:38" ht="15">
      <c r="A22" s="69">
        <v>16</v>
      </c>
      <c r="B22" s="111" t="s">
        <v>437</v>
      </c>
      <c r="C22" s="111" t="s">
        <v>294</v>
      </c>
      <c r="D22" s="111" t="s">
        <v>438</v>
      </c>
      <c r="E22" s="112">
        <v>1</v>
      </c>
      <c r="F22" s="113">
        <v>496</v>
      </c>
      <c r="G22" s="114">
        <f t="shared" si="0"/>
        <v>0.2016</v>
      </c>
      <c r="H22" s="112">
        <v>2</v>
      </c>
      <c r="I22" s="113">
        <v>451</v>
      </c>
      <c r="J22" s="114">
        <f t="shared" si="1"/>
        <v>0.4435</v>
      </c>
      <c r="K22" s="112">
        <v>3</v>
      </c>
      <c r="L22" s="113">
        <v>497</v>
      </c>
      <c r="M22" s="114">
        <f t="shared" si="2"/>
        <v>0.6036</v>
      </c>
      <c r="N22" s="112">
        <v>5</v>
      </c>
      <c r="O22" s="113">
        <v>1042</v>
      </c>
      <c r="P22" s="114">
        <f t="shared" si="3"/>
        <v>0.4798</v>
      </c>
      <c r="Q22" s="112">
        <v>7</v>
      </c>
      <c r="R22" s="113">
        <v>524</v>
      </c>
      <c r="S22" s="114">
        <f t="shared" si="4"/>
        <v>1.3359</v>
      </c>
      <c r="T22" s="112">
        <v>7</v>
      </c>
      <c r="U22" s="113">
        <v>621</v>
      </c>
      <c r="V22" s="114">
        <f t="shared" si="5"/>
        <v>1.1272</v>
      </c>
      <c r="W22" s="115">
        <f t="shared" si="6"/>
        <v>6</v>
      </c>
      <c r="X22" s="116">
        <f t="shared" si="7"/>
        <v>4.1916</v>
      </c>
      <c r="Y22" s="117"/>
      <c r="Z22" s="118">
        <f t="shared" si="8"/>
        <v>0.20161290322580644</v>
      </c>
      <c r="AA22" s="119">
        <f t="shared" si="9"/>
        <v>0.2016</v>
      </c>
      <c r="AB22" s="118">
        <f t="shared" si="10"/>
        <v>0.4434589800443459</v>
      </c>
      <c r="AC22" s="119">
        <f t="shared" si="11"/>
        <v>0.4435</v>
      </c>
      <c r="AD22" s="118">
        <f t="shared" si="12"/>
        <v>0.6036217303822937</v>
      </c>
      <c r="AE22" s="119">
        <f t="shared" si="13"/>
        <v>0.6036</v>
      </c>
      <c r="AF22" s="118">
        <f t="shared" si="14"/>
        <v>0.4798464491362764</v>
      </c>
      <c r="AG22" s="119">
        <f t="shared" si="15"/>
        <v>0.4798</v>
      </c>
      <c r="AH22" s="118">
        <f t="shared" si="16"/>
        <v>1.3358778625954197</v>
      </c>
      <c r="AI22" s="119">
        <f t="shared" si="17"/>
        <v>1.3359</v>
      </c>
      <c r="AJ22" s="118">
        <f t="shared" si="18"/>
        <v>1.1272141706924315</v>
      </c>
      <c r="AK22" s="119">
        <f t="shared" si="19"/>
        <v>1.1272</v>
      </c>
      <c r="AL22" s="85"/>
    </row>
    <row r="23" spans="1:38" ht="15">
      <c r="A23" s="69">
        <v>17</v>
      </c>
      <c r="B23" s="111" t="s">
        <v>310</v>
      </c>
      <c r="C23" s="111" t="s">
        <v>311</v>
      </c>
      <c r="D23" s="111" t="s">
        <v>439</v>
      </c>
      <c r="E23" s="112">
        <v>1</v>
      </c>
      <c r="F23" s="113">
        <v>528</v>
      </c>
      <c r="G23" s="114">
        <f t="shared" si="0"/>
        <v>0.1894</v>
      </c>
      <c r="H23" s="112">
        <v>1</v>
      </c>
      <c r="I23" s="113">
        <v>286</v>
      </c>
      <c r="J23" s="114">
        <f t="shared" si="1"/>
        <v>0.3497</v>
      </c>
      <c r="K23" s="112">
        <v>2</v>
      </c>
      <c r="L23" s="113">
        <v>503</v>
      </c>
      <c r="M23" s="114">
        <f t="shared" si="2"/>
        <v>0.3976</v>
      </c>
      <c r="N23" s="112">
        <v>3</v>
      </c>
      <c r="O23" s="113">
        <v>478</v>
      </c>
      <c r="P23" s="114">
        <f t="shared" si="3"/>
        <v>0.6276</v>
      </c>
      <c r="Q23" s="112">
        <v>3</v>
      </c>
      <c r="R23" s="113">
        <v>195</v>
      </c>
      <c r="S23" s="114">
        <f t="shared" si="4"/>
        <v>1.5385</v>
      </c>
      <c r="T23" s="112">
        <v>3</v>
      </c>
      <c r="U23" s="113">
        <v>214</v>
      </c>
      <c r="V23" s="114">
        <f t="shared" si="5"/>
        <v>1.4019</v>
      </c>
      <c r="W23" s="115">
        <f t="shared" si="6"/>
        <v>6</v>
      </c>
      <c r="X23" s="116">
        <f t="shared" si="7"/>
        <v>4.5047</v>
      </c>
      <c r="Y23" s="117"/>
      <c r="Z23" s="120">
        <f t="shared" si="8"/>
        <v>0.1893939393939394</v>
      </c>
      <c r="AA23" s="119">
        <f t="shared" si="9"/>
        <v>0.1894</v>
      </c>
      <c r="AB23" s="118">
        <f t="shared" si="10"/>
        <v>0.34965034965034963</v>
      </c>
      <c r="AC23" s="119">
        <f t="shared" si="11"/>
        <v>0.3497</v>
      </c>
      <c r="AD23" s="118">
        <f t="shared" si="12"/>
        <v>0.3976143141153082</v>
      </c>
      <c r="AE23" s="119">
        <f t="shared" si="13"/>
        <v>0.3976</v>
      </c>
      <c r="AF23" s="118">
        <f t="shared" si="14"/>
        <v>0.6276150627615062</v>
      </c>
      <c r="AG23" s="119">
        <f t="shared" si="15"/>
        <v>0.6276</v>
      </c>
      <c r="AH23" s="118">
        <f t="shared" si="16"/>
        <v>1.5384615384615385</v>
      </c>
      <c r="AI23" s="119">
        <f t="shared" si="17"/>
        <v>1.5385</v>
      </c>
      <c r="AJ23" s="118">
        <f t="shared" si="18"/>
        <v>1.4018691588785046</v>
      </c>
      <c r="AK23" s="119">
        <f t="shared" si="19"/>
        <v>1.4019</v>
      </c>
      <c r="AL23" s="85"/>
    </row>
    <row r="24" spans="1:38" ht="15">
      <c r="A24" s="69">
        <v>18</v>
      </c>
      <c r="B24" s="111" t="s">
        <v>440</v>
      </c>
      <c r="C24" s="111" t="s">
        <v>441</v>
      </c>
      <c r="D24" s="111" t="s">
        <v>442</v>
      </c>
      <c r="E24" s="112">
        <v>7</v>
      </c>
      <c r="F24" s="113">
        <v>630</v>
      </c>
      <c r="G24" s="114">
        <f t="shared" si="0"/>
        <v>1.1111</v>
      </c>
      <c r="H24" s="112">
        <v>1</v>
      </c>
      <c r="I24" s="113">
        <v>494</v>
      </c>
      <c r="J24" s="114">
        <f t="shared" si="1"/>
        <v>0.2024</v>
      </c>
      <c r="K24" s="113">
        <v>3</v>
      </c>
      <c r="L24" s="113">
        <v>797</v>
      </c>
      <c r="M24" s="114">
        <f t="shared" si="2"/>
        <v>0.3764</v>
      </c>
      <c r="N24" s="113">
        <v>9</v>
      </c>
      <c r="O24" s="113">
        <v>452</v>
      </c>
      <c r="P24" s="114">
        <f t="shared" si="3"/>
        <v>1.9912</v>
      </c>
      <c r="Q24" s="113">
        <v>1</v>
      </c>
      <c r="R24" s="113">
        <v>277</v>
      </c>
      <c r="S24" s="114">
        <f t="shared" si="4"/>
        <v>0.361</v>
      </c>
      <c r="T24" s="113">
        <v>1</v>
      </c>
      <c r="U24" s="113">
        <v>204</v>
      </c>
      <c r="V24" s="114">
        <f t="shared" si="5"/>
        <v>0.4902</v>
      </c>
      <c r="W24" s="115">
        <f t="shared" si="6"/>
        <v>6</v>
      </c>
      <c r="X24" s="116">
        <f t="shared" si="7"/>
        <v>4.532299999999999</v>
      </c>
      <c r="Y24" s="117"/>
      <c r="Z24" s="118">
        <f t="shared" si="8"/>
        <v>1.1111111111111112</v>
      </c>
      <c r="AA24" s="119">
        <f t="shared" si="9"/>
        <v>1.1111</v>
      </c>
      <c r="AB24" s="118">
        <f t="shared" si="10"/>
        <v>0.20242914979757085</v>
      </c>
      <c r="AC24" s="119">
        <f t="shared" si="11"/>
        <v>0.2024</v>
      </c>
      <c r="AD24" s="118">
        <f t="shared" si="12"/>
        <v>0.37641154328732745</v>
      </c>
      <c r="AE24" s="119">
        <f t="shared" si="13"/>
        <v>0.3764</v>
      </c>
      <c r="AF24" s="118">
        <f t="shared" si="14"/>
        <v>1.991150442477876</v>
      </c>
      <c r="AG24" s="119">
        <f t="shared" si="15"/>
        <v>1.9912</v>
      </c>
      <c r="AH24" s="118">
        <f t="shared" si="16"/>
        <v>0.36101083032490977</v>
      </c>
      <c r="AI24" s="119">
        <f t="shared" si="17"/>
        <v>0.361</v>
      </c>
      <c r="AJ24" s="118">
        <f t="shared" si="18"/>
        <v>0.49019607843137253</v>
      </c>
      <c r="AK24" s="119">
        <f t="shared" si="19"/>
        <v>0.4902</v>
      </c>
      <c r="AL24" s="85"/>
    </row>
    <row r="25" spans="1:38" ht="15">
      <c r="A25" s="69">
        <v>19</v>
      </c>
      <c r="B25" s="111" t="s">
        <v>443</v>
      </c>
      <c r="C25" s="111" t="s">
        <v>294</v>
      </c>
      <c r="D25" s="111" t="s">
        <v>444</v>
      </c>
      <c r="E25" s="112">
        <v>2</v>
      </c>
      <c r="F25" s="113">
        <v>1042</v>
      </c>
      <c r="G25" s="114">
        <f t="shared" si="0"/>
        <v>0.1919</v>
      </c>
      <c r="H25" s="112">
        <v>6</v>
      </c>
      <c r="I25" s="113">
        <v>935</v>
      </c>
      <c r="J25" s="114">
        <f t="shared" si="1"/>
        <v>0.6417</v>
      </c>
      <c r="K25" s="112">
        <v>3</v>
      </c>
      <c r="L25" s="113">
        <v>496</v>
      </c>
      <c r="M25" s="114">
        <f t="shared" si="2"/>
        <v>0.6048</v>
      </c>
      <c r="N25" s="112">
        <v>1</v>
      </c>
      <c r="O25" s="113">
        <v>410</v>
      </c>
      <c r="P25" s="114">
        <f t="shared" si="3"/>
        <v>0.2439</v>
      </c>
      <c r="Q25" s="112">
        <v>2</v>
      </c>
      <c r="R25" s="113">
        <v>326</v>
      </c>
      <c r="S25" s="114">
        <f t="shared" si="4"/>
        <v>0.6135</v>
      </c>
      <c r="T25" s="112">
        <v>7</v>
      </c>
      <c r="U25" s="113">
        <v>307</v>
      </c>
      <c r="V25" s="114">
        <f t="shared" si="5"/>
        <v>2.2801</v>
      </c>
      <c r="W25" s="115">
        <f t="shared" si="6"/>
        <v>6</v>
      </c>
      <c r="X25" s="116">
        <f t="shared" si="7"/>
        <v>4.575900000000001</v>
      </c>
      <c r="Y25" s="117"/>
      <c r="Z25" s="118">
        <f t="shared" si="8"/>
        <v>0.19193857965451055</v>
      </c>
      <c r="AA25" s="119">
        <f t="shared" si="9"/>
        <v>0.1919</v>
      </c>
      <c r="AB25" s="118">
        <f t="shared" si="10"/>
        <v>0.6417112299465241</v>
      </c>
      <c r="AC25" s="119">
        <f t="shared" si="11"/>
        <v>0.6417</v>
      </c>
      <c r="AD25" s="118">
        <f t="shared" si="12"/>
        <v>0.6048387096774194</v>
      </c>
      <c r="AE25" s="119">
        <f t="shared" si="13"/>
        <v>0.6048</v>
      </c>
      <c r="AF25" s="118">
        <f t="shared" si="14"/>
        <v>0.24390243902439024</v>
      </c>
      <c r="AG25" s="119">
        <f t="shared" si="15"/>
        <v>0.2439</v>
      </c>
      <c r="AH25" s="118">
        <f t="shared" si="16"/>
        <v>0.6134969325153374</v>
      </c>
      <c r="AI25" s="119">
        <f t="shared" si="17"/>
        <v>0.6135</v>
      </c>
      <c r="AJ25" s="118">
        <f t="shared" si="18"/>
        <v>2.2801302931596092</v>
      </c>
      <c r="AK25" s="119">
        <f t="shared" si="19"/>
        <v>2.2801</v>
      </c>
      <c r="AL25" s="85"/>
    </row>
    <row r="26" spans="1:38" ht="15">
      <c r="A26" s="69">
        <v>20</v>
      </c>
      <c r="B26" s="111" t="s">
        <v>280</v>
      </c>
      <c r="C26" s="111" t="s">
        <v>281</v>
      </c>
      <c r="D26" s="111" t="s">
        <v>445</v>
      </c>
      <c r="E26" s="112">
        <v>1</v>
      </c>
      <c r="F26" s="113">
        <v>272</v>
      </c>
      <c r="G26" s="114">
        <f t="shared" si="0"/>
        <v>0.3676</v>
      </c>
      <c r="H26" s="112">
        <v>4</v>
      </c>
      <c r="I26" s="113">
        <v>327</v>
      </c>
      <c r="J26" s="114">
        <f t="shared" si="1"/>
        <v>1.2232</v>
      </c>
      <c r="K26" s="112">
        <v>1</v>
      </c>
      <c r="L26" s="113">
        <v>337</v>
      </c>
      <c r="M26" s="114">
        <f t="shared" si="2"/>
        <v>0.2967</v>
      </c>
      <c r="N26" s="112">
        <v>5</v>
      </c>
      <c r="O26" s="113">
        <v>378</v>
      </c>
      <c r="P26" s="114">
        <f t="shared" si="3"/>
        <v>1.3228</v>
      </c>
      <c r="Q26" s="112">
        <v>3</v>
      </c>
      <c r="R26" s="113">
        <v>505</v>
      </c>
      <c r="S26" s="114">
        <f t="shared" si="4"/>
        <v>0.5941</v>
      </c>
      <c r="T26" s="112">
        <v>21</v>
      </c>
      <c r="U26" s="113">
        <v>1584</v>
      </c>
      <c r="V26" s="114">
        <f t="shared" si="5"/>
        <v>1.3258</v>
      </c>
      <c r="W26" s="115">
        <f t="shared" si="6"/>
        <v>6</v>
      </c>
      <c r="X26" s="116">
        <f t="shared" si="7"/>
        <v>5.1302</v>
      </c>
      <c r="Y26" s="117"/>
      <c r="Z26" s="118">
        <f t="shared" si="8"/>
        <v>0.36764705882352944</v>
      </c>
      <c r="AA26" s="119">
        <f t="shared" si="9"/>
        <v>0.3676</v>
      </c>
      <c r="AB26" s="118">
        <f t="shared" si="10"/>
        <v>1.2232415902140672</v>
      </c>
      <c r="AC26" s="119">
        <f t="shared" si="11"/>
        <v>1.2232</v>
      </c>
      <c r="AD26" s="118">
        <f t="shared" si="12"/>
        <v>0.29673590504451036</v>
      </c>
      <c r="AE26" s="119">
        <f t="shared" si="13"/>
        <v>0.2967</v>
      </c>
      <c r="AF26" s="118">
        <f t="shared" si="14"/>
        <v>1.3227513227513228</v>
      </c>
      <c r="AG26" s="119">
        <f t="shared" si="15"/>
        <v>1.3228</v>
      </c>
      <c r="AH26" s="118">
        <f t="shared" si="16"/>
        <v>0.594059405940594</v>
      </c>
      <c r="AI26" s="119">
        <f t="shared" si="17"/>
        <v>0.5941</v>
      </c>
      <c r="AJ26" s="118">
        <f t="shared" si="18"/>
        <v>1.3257575757575757</v>
      </c>
      <c r="AK26" s="119">
        <f t="shared" si="19"/>
        <v>1.3258</v>
      </c>
      <c r="AL26" s="85"/>
    </row>
    <row r="34" ht="15">
      <c r="B34" t="s">
        <v>21</v>
      </c>
    </row>
  </sheetData>
  <sheetProtection/>
  <conditionalFormatting sqref="F7:F13 I7:I13 L7:L13 O7:O13 R7:R13 U7:U13 F15:F26 I15:I26 L15:L26 O15:O26 R15:R26 U15:U26">
    <cfRule type="cellIs" priority="9" dxfId="84" operator="lessThan" stopIfTrue="1">
      <formula>150</formula>
    </cfRule>
  </conditionalFormatting>
  <conditionalFormatting sqref="F7:F13 I7:I13 L7:L13 O7:O13 R7:R13 U7:U13 F15:F26 I15:I26 L15:L26 O15:O26 R15:R26 U15:U26">
    <cfRule type="cellIs" priority="3" dxfId="84" operator="lessThan" stopIfTrue="1">
      <formula>150</formula>
    </cfRule>
  </conditionalFormatting>
  <conditionalFormatting sqref="O14">
    <cfRule type="cellIs" priority="17" dxfId="84" operator="lessThan" stopIfTrue="1">
      <formula>200</formula>
    </cfRule>
  </conditionalFormatting>
  <conditionalFormatting sqref="U14">
    <cfRule type="cellIs" priority="23" dxfId="84" operator="lessThan" stopIfTrue="1">
      <formula>200</formula>
    </cfRule>
  </conditionalFormatting>
  <conditionalFormatting sqref="F14 O14 U14">
    <cfRule type="cellIs" priority="10" dxfId="84" operator="lessThan" stopIfTrue="1">
      <formula>200</formula>
    </cfRule>
  </conditionalFormatting>
  <conditionalFormatting sqref="R14">
    <cfRule type="cellIs" priority="16" dxfId="84" operator="lessThan" stopIfTrue="1">
      <formula>200</formula>
    </cfRule>
  </conditionalFormatting>
  <conditionalFormatting sqref="I14 R14">
    <cfRule type="cellIs" priority="13" dxfId="84" operator="lessThan" stopIfTrue="1">
      <formula>200</formula>
    </cfRule>
  </conditionalFormatting>
  <conditionalFormatting sqref="L14">
    <cfRule type="cellIs" priority="18" dxfId="84" operator="lessThan" stopIfTrue="1">
      <formula>200</formula>
    </cfRule>
  </conditionalFormatting>
  <conditionalFormatting sqref="F14 I14 L14">
    <cfRule type="cellIs" priority="5" dxfId="84" operator="lessThan" stopIfTrue="1">
      <formula>200</formula>
    </cfRule>
  </conditionalFormatting>
  <conditionalFormatting sqref="W14">
    <cfRule type="cellIs" priority="26" dxfId="84" operator="lessThan" stopIfTrue="1">
      <formula>6</formula>
    </cfRule>
  </conditionalFormatting>
  <conditionalFormatting sqref="W7:W13 W15:W26">
    <cfRule type="cellIs" priority="20" dxfId="84" operator="lessThan" stopIfTrue="1">
      <formula>6</formula>
    </cfRule>
  </conditionalFormatting>
  <conditionalFormatting sqref="W7:W13 W15:W26">
    <cfRule type="cellIs" priority="22" dxfId="84" operator="lessThan" stopIfTrue="1">
      <formula>6</formula>
    </cfRule>
  </conditionalFormatting>
  <conditionalFormatting sqref="W14">
    <cfRule type="cellIs" priority="24" dxfId="84" operator="lessThan" stopIfTrue="1">
      <formula>6</formula>
    </cfRule>
  </conditionalFormatting>
  <conditionalFormatting sqref="W7:W13 W15:W26">
    <cfRule type="cellIs" priority="21" dxfId="85" operator="equal" stopIfTrue="1">
      <formula>6</formula>
    </cfRule>
  </conditionalFormatting>
  <conditionalFormatting sqref="W14">
    <cfRule type="cellIs" priority="25" dxfId="85" operator="equal" stopIfTrue="1">
      <formula>6</formula>
    </cfRule>
  </conditionalFormatting>
  <conditionalFormatting sqref="W7:W26">
    <cfRule type="cellIs" priority="19" dxfId="85" operator="equal" stopIfTrue="1">
      <formula>6</formula>
    </cfRule>
  </conditionalFormatting>
  <conditionalFormatting sqref="G9 J9 M9 P9 S9 V9 G12 J12 M12 P12 S12 V12 G15 J15 M15 P15 S15 V15 G18 J18 M18 P18 S18 V18 G20:G22 J20:J22 M20:M22 P20:P22 S20:S22 V20:V22 G26 J26 M26 P26 S26 V26">
    <cfRule type="cellIs" priority="14" dxfId="84" operator="greaterThan" stopIfTrue="1">
      <formula>10</formula>
    </cfRule>
  </conditionalFormatting>
  <conditionalFormatting sqref="G14 J14 M14 P14 S14 V14">
    <cfRule type="cellIs" priority="15" dxfId="84" operator="greaterThan" stopIfTrue="1">
      <formula>10</formula>
    </cfRule>
  </conditionalFormatting>
  <conditionalFormatting sqref="G7:G26 J7:J26 M7:M26 P7:P26 S7:S26 V7:V26">
    <cfRule type="cellIs" priority="12" dxfId="84" operator="greaterThan" stopIfTrue="1">
      <formula>10</formula>
    </cfRule>
  </conditionalFormatting>
  <conditionalFormatting sqref="G7:G8 J7:J8 M7:M8 P7:P8 S7:S8 V7:V8 G10:G11 J10:J11 M10:M11 P10:P11 S10:S11 V10:V11 G13 J13 M13 P13 S13 V13 G16:G17 J16:J17 M16:M17 P16:P17 S16:S17 V16:V17 G19 J19 M19 P19 S19 V19 G23:G25 J23:J25 M23:M25 P23:P25 S23:S25 V23:V25">
    <cfRule type="cellIs" priority="11" dxfId="84" operator="greaterThan" stopIfTrue="1">
      <formula>10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16.00390625" style="0" customWidth="1"/>
    <col min="4" max="4" width="12.140625" style="0" customWidth="1"/>
    <col min="5" max="22" width="7.7109375" style="0" customWidth="1"/>
    <col min="23" max="25" width="9.140625" style="0" customWidth="1"/>
    <col min="26" max="38" width="9.140625" style="0" hidden="1" customWidth="1"/>
    <col min="39" max="39" width="0" style="0" hidden="1" customWidth="1"/>
    <col min="40" max="40" width="9.140625" style="0" customWidth="1"/>
  </cols>
  <sheetData>
    <row r="1" spans="1:38" ht="20.25">
      <c r="A1" s="26"/>
      <c r="B1" s="31" t="s">
        <v>446</v>
      </c>
      <c r="C1" s="108"/>
      <c r="D1" s="83"/>
      <c r="E1" s="28"/>
      <c r="F1" s="31"/>
      <c r="G1" s="31"/>
      <c r="H1" s="28"/>
      <c r="I1" s="31"/>
      <c r="J1" s="28"/>
      <c r="K1" s="31"/>
      <c r="L1" s="31"/>
      <c r="M1" s="28"/>
      <c r="N1" s="31"/>
      <c r="O1" s="31"/>
      <c r="P1" s="28"/>
      <c r="Q1" s="31"/>
      <c r="R1" s="31"/>
      <c r="S1" s="28"/>
      <c r="T1" s="31"/>
      <c r="U1" s="31"/>
      <c r="V1" s="28"/>
      <c r="W1" s="80"/>
      <c r="X1" s="81"/>
      <c r="Y1" s="31"/>
      <c r="Z1" s="28"/>
      <c r="AA1" s="31"/>
      <c r="AB1" s="31"/>
      <c r="AC1" s="28"/>
      <c r="AD1" s="28"/>
      <c r="AE1" s="28"/>
      <c r="AF1" s="28"/>
      <c r="AG1" s="28"/>
      <c r="AH1" s="28"/>
      <c r="AI1" s="28"/>
      <c r="AJ1" s="28"/>
      <c r="AK1" s="28"/>
      <c r="AL1" s="122">
        <v>1E-09</v>
      </c>
    </row>
    <row r="2" spans="1:38" ht="15">
      <c r="A2" s="26"/>
      <c r="B2" s="31" t="s">
        <v>447</v>
      </c>
      <c r="C2" s="31"/>
      <c r="D2" s="28"/>
      <c r="E2" s="28"/>
      <c r="F2" s="28"/>
      <c r="G2" s="83"/>
      <c r="H2" s="28"/>
      <c r="I2" s="28"/>
      <c r="J2" s="83"/>
      <c r="K2" s="28"/>
      <c r="L2" s="28"/>
      <c r="M2" s="83"/>
      <c r="N2" s="28"/>
      <c r="O2" s="28"/>
      <c r="P2" s="83"/>
      <c r="Q2" s="28"/>
      <c r="R2" s="28"/>
      <c r="S2" s="83"/>
      <c r="T2" s="28"/>
      <c r="U2" s="31"/>
      <c r="V2" s="83"/>
      <c r="W2" s="84"/>
      <c r="X2" s="81"/>
      <c r="Y2" s="28"/>
      <c r="Z2" s="28"/>
      <c r="AA2" s="83" t="s">
        <v>368</v>
      </c>
      <c r="AB2" s="83" t="s">
        <v>369</v>
      </c>
      <c r="AC2" s="83" t="s">
        <v>369</v>
      </c>
      <c r="AD2" s="83" t="s">
        <v>370</v>
      </c>
      <c r="AE2" s="83" t="s">
        <v>370</v>
      </c>
      <c r="AF2" s="83" t="s">
        <v>371</v>
      </c>
      <c r="AG2" s="83" t="s">
        <v>371</v>
      </c>
      <c r="AH2" s="83" t="s">
        <v>372</v>
      </c>
      <c r="AI2" s="83" t="s">
        <v>372</v>
      </c>
      <c r="AJ2" s="83" t="s">
        <v>373</v>
      </c>
      <c r="AK2" s="83" t="s">
        <v>373</v>
      </c>
      <c r="AL2" s="110"/>
    </row>
    <row r="3" spans="1:38" ht="15">
      <c r="A3" s="26"/>
      <c r="B3" s="28"/>
      <c r="C3" s="31"/>
      <c r="D3" s="30"/>
      <c r="E3" s="28"/>
      <c r="F3" s="28"/>
      <c r="G3" s="31"/>
      <c r="H3" s="28"/>
      <c r="I3" s="28"/>
      <c r="J3" s="31"/>
      <c r="K3" s="28"/>
      <c r="L3" s="28"/>
      <c r="M3" s="31"/>
      <c r="N3" s="28"/>
      <c r="O3" s="28"/>
      <c r="P3" s="31"/>
      <c r="Q3" s="28"/>
      <c r="R3" s="28"/>
      <c r="S3" s="31"/>
      <c r="T3" s="28"/>
      <c r="U3" s="28"/>
      <c r="V3" s="31"/>
      <c r="W3" s="86"/>
      <c r="X3" s="81"/>
      <c r="Y3" s="28"/>
      <c r="Z3" s="87" t="s">
        <v>368</v>
      </c>
      <c r="AA3" s="31" t="s">
        <v>374</v>
      </c>
      <c r="AB3" s="31"/>
      <c r="AC3" s="31" t="s">
        <v>374</v>
      </c>
      <c r="AD3" s="31"/>
      <c r="AE3" s="31" t="s">
        <v>374</v>
      </c>
      <c r="AF3" s="31"/>
      <c r="AG3" s="31" t="s">
        <v>374</v>
      </c>
      <c r="AH3" s="31"/>
      <c r="AI3" s="31" t="s">
        <v>374</v>
      </c>
      <c r="AJ3" s="31"/>
      <c r="AK3" s="31" t="s">
        <v>374</v>
      </c>
      <c r="AL3" s="110"/>
    </row>
    <row r="4" spans="1:39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31" t="s">
        <v>376</v>
      </c>
      <c r="R4" s="31" t="s">
        <v>377</v>
      </c>
      <c r="S4" s="31" t="s">
        <v>95</v>
      </c>
      <c r="T4" s="31" t="s">
        <v>376</v>
      </c>
      <c r="U4" s="31" t="s">
        <v>377</v>
      </c>
      <c r="V4" s="31" t="s">
        <v>95</v>
      </c>
      <c r="W4" s="80" t="s">
        <v>54</v>
      </c>
      <c r="X4" s="81" t="s">
        <v>378</v>
      </c>
      <c r="Y4" s="31"/>
      <c r="Z4" s="80" t="s">
        <v>52</v>
      </c>
      <c r="AA4" s="31" t="s">
        <v>95</v>
      </c>
      <c r="AB4" s="31" t="s">
        <v>95</v>
      </c>
      <c r="AC4" s="31" t="s">
        <v>95</v>
      </c>
      <c r="AD4" s="31" t="s">
        <v>95</v>
      </c>
      <c r="AE4" s="31" t="s">
        <v>95</v>
      </c>
      <c r="AF4" s="31" t="s">
        <v>95</v>
      </c>
      <c r="AG4" s="31" t="s">
        <v>95</v>
      </c>
      <c r="AH4" s="31" t="s">
        <v>95</v>
      </c>
      <c r="AI4" s="31" t="s">
        <v>95</v>
      </c>
      <c r="AJ4" s="31" t="s">
        <v>95</v>
      </c>
      <c r="AK4" s="31" t="s">
        <v>95</v>
      </c>
      <c r="AL4" s="31"/>
      <c r="AM4" s="89"/>
    </row>
    <row r="5" spans="1:39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31" t="s">
        <v>380</v>
      </c>
      <c r="R5" s="31" t="s">
        <v>381</v>
      </c>
      <c r="S5" s="31"/>
      <c r="T5" s="31" t="s">
        <v>380</v>
      </c>
      <c r="U5" s="31" t="s">
        <v>381</v>
      </c>
      <c r="V5" s="31"/>
      <c r="W5" s="80" t="s">
        <v>61</v>
      </c>
      <c r="X5" s="81" t="s">
        <v>382</v>
      </c>
      <c r="Y5" s="31"/>
      <c r="Z5" s="80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89"/>
    </row>
    <row r="6" spans="1:39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80"/>
      <c r="X6" s="81"/>
      <c r="Y6" s="31"/>
      <c r="Z6" s="80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89"/>
    </row>
    <row r="7" spans="1:38" ht="15">
      <c r="A7" s="69">
        <v>1</v>
      </c>
      <c r="B7" s="111" t="s">
        <v>334</v>
      </c>
      <c r="C7" s="111" t="s">
        <v>294</v>
      </c>
      <c r="D7" s="111">
        <v>6139803</v>
      </c>
      <c r="E7" s="112">
        <v>9</v>
      </c>
      <c r="F7" s="113">
        <v>1934</v>
      </c>
      <c r="G7" s="114">
        <f aca="true" t="shared" si="0" ref="G7:G26">ROUND(Z7,4)</f>
        <v>0.4654</v>
      </c>
      <c r="H7" s="112">
        <v>2</v>
      </c>
      <c r="I7" s="113">
        <v>2023</v>
      </c>
      <c r="J7" s="114">
        <f aca="true" t="shared" si="1" ref="J7:J26">ROUND(AB7,4)</f>
        <v>0.0989</v>
      </c>
      <c r="K7" s="112">
        <v>1</v>
      </c>
      <c r="L7" s="113">
        <v>1792</v>
      </c>
      <c r="M7" s="114">
        <f aca="true" t="shared" si="2" ref="M7:M26">ROUND(AD7,4)</f>
        <v>0.0558</v>
      </c>
      <c r="N7" s="112">
        <v>3</v>
      </c>
      <c r="O7" s="113">
        <v>2443</v>
      </c>
      <c r="P7" s="114">
        <f aca="true" t="shared" si="3" ref="P7:P26">ROUND(AF7,4)</f>
        <v>0.1228</v>
      </c>
      <c r="Q7" s="112">
        <v>4</v>
      </c>
      <c r="R7" s="113">
        <v>2121</v>
      </c>
      <c r="S7" s="114">
        <f aca="true" t="shared" si="4" ref="S7:S26">ROUND(AH7,4)</f>
        <v>0.1886</v>
      </c>
      <c r="T7" s="112">
        <v>1</v>
      </c>
      <c r="U7" s="113">
        <v>2089</v>
      </c>
      <c r="V7" s="114">
        <f aca="true" t="shared" si="5" ref="V7:V26">ROUND(AJ7,4)</f>
        <v>0.0479</v>
      </c>
      <c r="W7" s="115">
        <f aca="true" t="shared" si="6" ref="W7:W26">COUNT(E7,H7,K7,N7,Q7,T7)</f>
        <v>6</v>
      </c>
      <c r="X7" s="116">
        <f aca="true" t="shared" si="7" ref="X7:X26">(AA7+AC7+AE7+AG7+AI7+AK7)</f>
        <v>0.9794</v>
      </c>
      <c r="Y7" s="121"/>
      <c r="Z7" s="118">
        <f aca="true" t="shared" si="8" ref="Z7:Z26">(E7*100)/F7</f>
        <v>0.4653567735263702</v>
      </c>
      <c r="AA7" s="119">
        <f aca="true" t="shared" si="9" ref="AA7:AA26">ROUND(Z7,4)</f>
        <v>0.4654</v>
      </c>
      <c r="AB7" s="118">
        <f aca="true" t="shared" si="10" ref="AB7:AB26">(H7*100)/I7</f>
        <v>0.09886307464162135</v>
      </c>
      <c r="AC7" s="119">
        <f aca="true" t="shared" si="11" ref="AC7:AC26">ROUND(AB7,4)</f>
        <v>0.0989</v>
      </c>
      <c r="AD7" s="118">
        <f aca="true" t="shared" si="12" ref="AD7:AD26">(K7*100)/L7</f>
        <v>0.05580357142857143</v>
      </c>
      <c r="AE7" s="119">
        <f aca="true" t="shared" si="13" ref="AE7:AE26">ROUND(AD7,4)</f>
        <v>0.0558</v>
      </c>
      <c r="AF7" s="118">
        <f aca="true" t="shared" si="14" ref="AF7:AF26">(N7*100)/O7</f>
        <v>0.12279983626688498</v>
      </c>
      <c r="AG7" s="119">
        <f aca="true" t="shared" si="15" ref="AG7:AG26">ROUND(AF7,4)</f>
        <v>0.1228</v>
      </c>
      <c r="AH7" s="118">
        <f aca="true" t="shared" si="16" ref="AH7:AH26">(Q7*100)/R7</f>
        <v>0.1885902876001886</v>
      </c>
      <c r="AI7" s="119">
        <f aca="true" t="shared" si="17" ref="AI7:AI26">ROUND(AH7,4)</f>
        <v>0.1886</v>
      </c>
      <c r="AJ7" s="118">
        <f aca="true" t="shared" si="18" ref="AJ7:AJ26">(T7*100)/U7</f>
        <v>0.04786979415988511</v>
      </c>
      <c r="AK7" s="119">
        <f aca="true" t="shared" si="19" ref="AK7:AK26">ROUND(AJ7,4)</f>
        <v>0.0479</v>
      </c>
      <c r="AL7" s="85"/>
    </row>
    <row r="8" spans="1:38" ht="15">
      <c r="A8" s="69">
        <v>2</v>
      </c>
      <c r="B8" s="111" t="s">
        <v>448</v>
      </c>
      <c r="C8" s="111" t="s">
        <v>449</v>
      </c>
      <c r="D8" s="111">
        <v>6111119</v>
      </c>
      <c r="E8" s="112">
        <v>1</v>
      </c>
      <c r="F8" s="113">
        <v>1371</v>
      </c>
      <c r="G8" s="114">
        <f t="shared" si="0"/>
        <v>0.0729</v>
      </c>
      <c r="H8" s="112">
        <v>1</v>
      </c>
      <c r="I8" s="113">
        <v>680</v>
      </c>
      <c r="J8" s="114">
        <f t="shared" si="1"/>
        <v>0.1471</v>
      </c>
      <c r="K8" s="113">
        <v>2</v>
      </c>
      <c r="L8" s="113">
        <v>390</v>
      </c>
      <c r="M8" s="114">
        <f t="shared" si="2"/>
        <v>0.5128</v>
      </c>
      <c r="N8" s="113">
        <v>4</v>
      </c>
      <c r="O8" s="113">
        <v>458</v>
      </c>
      <c r="P8" s="114">
        <f t="shared" si="3"/>
        <v>0.8734</v>
      </c>
      <c r="Q8" s="113">
        <v>4</v>
      </c>
      <c r="R8" s="113">
        <v>1603</v>
      </c>
      <c r="S8" s="114">
        <f t="shared" si="4"/>
        <v>0.2495</v>
      </c>
      <c r="T8" s="113">
        <v>11</v>
      </c>
      <c r="U8" s="113">
        <v>1178</v>
      </c>
      <c r="V8" s="114">
        <f t="shared" si="5"/>
        <v>0.9338</v>
      </c>
      <c r="W8" s="115">
        <f t="shared" si="6"/>
        <v>6</v>
      </c>
      <c r="X8" s="116">
        <f t="shared" si="7"/>
        <v>2.7895000000000003</v>
      </c>
      <c r="Y8" s="121"/>
      <c r="Z8" s="118">
        <f t="shared" si="8"/>
        <v>0.07293946024799416</v>
      </c>
      <c r="AA8" s="119">
        <f t="shared" si="9"/>
        <v>0.0729</v>
      </c>
      <c r="AB8" s="118">
        <f t="shared" si="10"/>
        <v>0.14705882352941177</v>
      </c>
      <c r="AC8" s="119">
        <f t="shared" si="11"/>
        <v>0.1471</v>
      </c>
      <c r="AD8" s="118">
        <f t="shared" si="12"/>
        <v>0.5128205128205128</v>
      </c>
      <c r="AE8" s="119">
        <f t="shared" si="13"/>
        <v>0.5128</v>
      </c>
      <c r="AF8" s="118">
        <f t="shared" si="14"/>
        <v>0.8733624454148472</v>
      </c>
      <c r="AG8" s="119">
        <f t="shared" si="15"/>
        <v>0.8734</v>
      </c>
      <c r="AH8" s="118">
        <f t="shared" si="16"/>
        <v>0.2495321272613849</v>
      </c>
      <c r="AI8" s="119">
        <f t="shared" si="17"/>
        <v>0.2495</v>
      </c>
      <c r="AJ8" s="118">
        <f t="shared" si="18"/>
        <v>0.933786078098472</v>
      </c>
      <c r="AK8" s="119">
        <f t="shared" si="19"/>
        <v>0.9338</v>
      </c>
      <c r="AL8" s="85"/>
    </row>
    <row r="9" spans="1:38" ht="15">
      <c r="A9" s="69">
        <v>3</v>
      </c>
      <c r="B9" s="111" t="s">
        <v>337</v>
      </c>
      <c r="C9" s="111" t="s">
        <v>338</v>
      </c>
      <c r="D9" s="111">
        <v>5031020</v>
      </c>
      <c r="E9" s="112">
        <v>13</v>
      </c>
      <c r="F9" s="113">
        <v>1370</v>
      </c>
      <c r="G9" s="114">
        <f t="shared" si="0"/>
        <v>0.9489</v>
      </c>
      <c r="H9" s="112">
        <v>13</v>
      </c>
      <c r="I9" s="113">
        <v>2415</v>
      </c>
      <c r="J9" s="114">
        <f t="shared" si="1"/>
        <v>0.5383</v>
      </c>
      <c r="K9" s="112">
        <v>15</v>
      </c>
      <c r="L9" s="113">
        <v>2811</v>
      </c>
      <c r="M9" s="114">
        <f t="shared" si="2"/>
        <v>0.5336</v>
      </c>
      <c r="N9" s="112">
        <v>17</v>
      </c>
      <c r="O9" s="113">
        <v>3130</v>
      </c>
      <c r="P9" s="114">
        <f t="shared" si="3"/>
        <v>0.5431</v>
      </c>
      <c r="Q9" s="112">
        <v>19</v>
      </c>
      <c r="R9" s="113">
        <v>3275</v>
      </c>
      <c r="S9" s="114">
        <f t="shared" si="4"/>
        <v>0.5802</v>
      </c>
      <c r="T9" s="112">
        <v>5</v>
      </c>
      <c r="U9" s="113">
        <v>888</v>
      </c>
      <c r="V9" s="114">
        <f t="shared" si="5"/>
        <v>0.5631</v>
      </c>
      <c r="W9" s="115">
        <f t="shared" si="6"/>
        <v>6</v>
      </c>
      <c r="X9" s="116">
        <f t="shared" si="7"/>
        <v>3.7072</v>
      </c>
      <c r="Y9" s="121"/>
      <c r="Z9" s="120">
        <f t="shared" si="8"/>
        <v>0.948905109489051</v>
      </c>
      <c r="AA9" s="119">
        <f t="shared" si="9"/>
        <v>0.9489</v>
      </c>
      <c r="AB9" s="118">
        <f t="shared" si="10"/>
        <v>0.5383022774327122</v>
      </c>
      <c r="AC9" s="119">
        <f t="shared" si="11"/>
        <v>0.5383</v>
      </c>
      <c r="AD9" s="118">
        <f t="shared" si="12"/>
        <v>0.5336179295624333</v>
      </c>
      <c r="AE9" s="119">
        <f t="shared" si="13"/>
        <v>0.5336</v>
      </c>
      <c r="AF9" s="118">
        <f t="shared" si="14"/>
        <v>0.5431309904153354</v>
      </c>
      <c r="AG9" s="119">
        <f t="shared" si="15"/>
        <v>0.5431</v>
      </c>
      <c r="AH9" s="118">
        <f t="shared" si="16"/>
        <v>0.5801526717557252</v>
      </c>
      <c r="AI9" s="119">
        <f t="shared" si="17"/>
        <v>0.5802</v>
      </c>
      <c r="AJ9" s="118">
        <f t="shared" si="18"/>
        <v>0.5630630630630631</v>
      </c>
      <c r="AK9" s="119">
        <f t="shared" si="19"/>
        <v>0.5631</v>
      </c>
      <c r="AL9" s="85"/>
    </row>
    <row r="10" spans="1:38" ht="15">
      <c r="A10" s="69">
        <v>4</v>
      </c>
      <c r="B10" s="111" t="s">
        <v>280</v>
      </c>
      <c r="C10" s="111" t="s">
        <v>281</v>
      </c>
      <c r="D10" s="111">
        <v>6074120</v>
      </c>
      <c r="E10" s="112">
        <v>1</v>
      </c>
      <c r="F10" s="113">
        <v>2023</v>
      </c>
      <c r="G10" s="114">
        <f t="shared" si="0"/>
        <v>0.0494</v>
      </c>
      <c r="H10" s="112">
        <v>8</v>
      </c>
      <c r="I10" s="113">
        <v>2061</v>
      </c>
      <c r="J10" s="114">
        <f t="shared" si="1"/>
        <v>0.3882</v>
      </c>
      <c r="K10" s="112">
        <v>5</v>
      </c>
      <c r="L10" s="113">
        <v>2121</v>
      </c>
      <c r="M10" s="114">
        <f t="shared" si="2"/>
        <v>0.2357</v>
      </c>
      <c r="N10" s="112">
        <v>6</v>
      </c>
      <c r="O10" s="113">
        <v>2089</v>
      </c>
      <c r="P10" s="114">
        <f t="shared" si="3"/>
        <v>0.2872</v>
      </c>
      <c r="Q10" s="112">
        <v>33</v>
      </c>
      <c r="R10" s="113">
        <v>1863</v>
      </c>
      <c r="S10" s="114">
        <f t="shared" si="4"/>
        <v>1.7713</v>
      </c>
      <c r="T10" s="112">
        <v>14</v>
      </c>
      <c r="U10" s="113">
        <v>1343</v>
      </c>
      <c r="V10" s="114">
        <f t="shared" si="5"/>
        <v>1.0424</v>
      </c>
      <c r="W10" s="115">
        <f t="shared" si="6"/>
        <v>6</v>
      </c>
      <c r="X10" s="116">
        <f t="shared" si="7"/>
        <v>3.7742000000000004</v>
      </c>
      <c r="Y10" s="121"/>
      <c r="Z10" s="120">
        <f t="shared" si="8"/>
        <v>0.049431537320810674</v>
      </c>
      <c r="AA10" s="119">
        <f t="shared" si="9"/>
        <v>0.0494</v>
      </c>
      <c r="AB10" s="118">
        <f t="shared" si="10"/>
        <v>0.38816108685104317</v>
      </c>
      <c r="AC10" s="119">
        <f t="shared" si="11"/>
        <v>0.3882</v>
      </c>
      <c r="AD10" s="118">
        <f t="shared" si="12"/>
        <v>0.23573785950023574</v>
      </c>
      <c r="AE10" s="119">
        <f t="shared" si="13"/>
        <v>0.2357</v>
      </c>
      <c r="AF10" s="118">
        <f t="shared" si="14"/>
        <v>0.2872187649593107</v>
      </c>
      <c r="AG10" s="119">
        <f t="shared" si="15"/>
        <v>0.2872</v>
      </c>
      <c r="AH10" s="118">
        <f t="shared" si="16"/>
        <v>1.7713365539452497</v>
      </c>
      <c r="AI10" s="119">
        <f t="shared" si="17"/>
        <v>1.7713</v>
      </c>
      <c r="AJ10" s="118">
        <f t="shared" si="18"/>
        <v>1.0424422933730455</v>
      </c>
      <c r="AK10" s="119">
        <f t="shared" si="19"/>
        <v>1.0424</v>
      </c>
      <c r="AL10" s="85"/>
    </row>
    <row r="11" spans="1:38" ht="15">
      <c r="A11" s="69">
        <v>5</v>
      </c>
      <c r="B11" s="111" t="s">
        <v>450</v>
      </c>
      <c r="C11" s="111" t="s">
        <v>391</v>
      </c>
      <c r="D11" s="111">
        <v>5057002</v>
      </c>
      <c r="E11" s="112">
        <v>2</v>
      </c>
      <c r="F11" s="113">
        <v>771</v>
      </c>
      <c r="G11" s="114">
        <f t="shared" si="0"/>
        <v>0.2594</v>
      </c>
      <c r="H11" s="112">
        <v>5</v>
      </c>
      <c r="I11" s="113">
        <v>656</v>
      </c>
      <c r="J11" s="114">
        <f t="shared" si="1"/>
        <v>0.7622</v>
      </c>
      <c r="K11" s="112">
        <v>2</v>
      </c>
      <c r="L11" s="113">
        <v>749</v>
      </c>
      <c r="M11" s="114">
        <f t="shared" si="2"/>
        <v>0.267</v>
      </c>
      <c r="N11" s="112">
        <v>5</v>
      </c>
      <c r="O11" s="113">
        <v>695</v>
      </c>
      <c r="P11" s="114">
        <f t="shared" si="3"/>
        <v>0.7194</v>
      </c>
      <c r="Q11" s="112">
        <v>10</v>
      </c>
      <c r="R11" s="113">
        <v>655</v>
      </c>
      <c r="S11" s="114">
        <f t="shared" si="4"/>
        <v>1.5267</v>
      </c>
      <c r="T11" s="112">
        <v>2</v>
      </c>
      <c r="U11" s="113">
        <v>691</v>
      </c>
      <c r="V11" s="114">
        <f t="shared" si="5"/>
        <v>0.2894</v>
      </c>
      <c r="W11" s="115">
        <f t="shared" si="6"/>
        <v>6</v>
      </c>
      <c r="X11" s="116">
        <f t="shared" si="7"/>
        <v>3.8241</v>
      </c>
      <c r="Y11" s="121"/>
      <c r="Z11" s="120">
        <f t="shared" si="8"/>
        <v>0.2594033722438392</v>
      </c>
      <c r="AA11" s="119">
        <f t="shared" si="9"/>
        <v>0.2594</v>
      </c>
      <c r="AB11" s="118">
        <f t="shared" si="10"/>
        <v>0.7621951219512195</v>
      </c>
      <c r="AC11" s="119">
        <f t="shared" si="11"/>
        <v>0.7622</v>
      </c>
      <c r="AD11" s="118">
        <f t="shared" si="12"/>
        <v>0.26702269692923897</v>
      </c>
      <c r="AE11" s="119">
        <f t="shared" si="13"/>
        <v>0.267</v>
      </c>
      <c r="AF11" s="118">
        <f t="shared" si="14"/>
        <v>0.7194244604316546</v>
      </c>
      <c r="AG11" s="119">
        <f t="shared" si="15"/>
        <v>0.7194</v>
      </c>
      <c r="AH11" s="118">
        <f t="shared" si="16"/>
        <v>1.5267175572519085</v>
      </c>
      <c r="AI11" s="119">
        <f t="shared" si="17"/>
        <v>1.5267</v>
      </c>
      <c r="AJ11" s="118">
        <f t="shared" si="18"/>
        <v>0.2894356005788712</v>
      </c>
      <c r="AK11" s="119">
        <f t="shared" si="19"/>
        <v>0.2894</v>
      </c>
      <c r="AL11" s="85"/>
    </row>
    <row r="12" spans="1:38" ht="15">
      <c r="A12" s="69">
        <v>6</v>
      </c>
      <c r="B12" s="111" t="s">
        <v>334</v>
      </c>
      <c r="C12" s="111" t="s">
        <v>294</v>
      </c>
      <c r="D12" s="111">
        <v>6139849</v>
      </c>
      <c r="E12" s="112">
        <v>5</v>
      </c>
      <c r="F12" s="113">
        <v>1603</v>
      </c>
      <c r="G12" s="114">
        <f t="shared" si="0"/>
        <v>0.3119</v>
      </c>
      <c r="H12" s="112">
        <v>5</v>
      </c>
      <c r="I12" s="113">
        <v>1371</v>
      </c>
      <c r="J12" s="114">
        <f t="shared" si="1"/>
        <v>0.3647</v>
      </c>
      <c r="K12" s="113">
        <v>2</v>
      </c>
      <c r="L12" s="113">
        <v>1559</v>
      </c>
      <c r="M12" s="114">
        <f t="shared" si="2"/>
        <v>0.1283</v>
      </c>
      <c r="N12" s="113">
        <v>10</v>
      </c>
      <c r="O12" s="113">
        <v>1255</v>
      </c>
      <c r="P12" s="114">
        <f t="shared" si="3"/>
        <v>0.7968</v>
      </c>
      <c r="Q12" s="113">
        <v>13</v>
      </c>
      <c r="R12" s="113">
        <v>1178</v>
      </c>
      <c r="S12" s="114">
        <f t="shared" si="4"/>
        <v>1.1036</v>
      </c>
      <c r="T12" s="113">
        <v>5</v>
      </c>
      <c r="U12" s="113">
        <v>390</v>
      </c>
      <c r="V12" s="114">
        <f t="shared" si="5"/>
        <v>1.2821</v>
      </c>
      <c r="W12" s="115">
        <f t="shared" si="6"/>
        <v>6</v>
      </c>
      <c r="X12" s="116">
        <f t="shared" si="7"/>
        <v>3.9874</v>
      </c>
      <c r="Y12" s="121"/>
      <c r="Z12" s="120">
        <f t="shared" si="8"/>
        <v>0.3119151590767311</v>
      </c>
      <c r="AA12" s="119">
        <f t="shared" si="9"/>
        <v>0.3119</v>
      </c>
      <c r="AB12" s="118">
        <f t="shared" si="10"/>
        <v>0.36469730123997085</v>
      </c>
      <c r="AC12" s="119">
        <f t="shared" si="11"/>
        <v>0.3647</v>
      </c>
      <c r="AD12" s="118">
        <f t="shared" si="12"/>
        <v>0.12828736369467608</v>
      </c>
      <c r="AE12" s="119">
        <f t="shared" si="13"/>
        <v>0.1283</v>
      </c>
      <c r="AF12" s="118">
        <f t="shared" si="14"/>
        <v>0.796812749003984</v>
      </c>
      <c r="AG12" s="119">
        <f t="shared" si="15"/>
        <v>0.7968</v>
      </c>
      <c r="AH12" s="118">
        <f t="shared" si="16"/>
        <v>1.1035653650254669</v>
      </c>
      <c r="AI12" s="119">
        <f t="shared" si="17"/>
        <v>1.1036</v>
      </c>
      <c r="AJ12" s="118">
        <f t="shared" si="18"/>
        <v>1.2820512820512822</v>
      </c>
      <c r="AK12" s="119">
        <f t="shared" si="19"/>
        <v>1.2821</v>
      </c>
      <c r="AL12" s="85"/>
    </row>
    <row r="13" spans="1:38" ht="15">
      <c r="A13" s="69">
        <v>7</v>
      </c>
      <c r="B13" s="111" t="s">
        <v>344</v>
      </c>
      <c r="C13" s="111" t="s">
        <v>345</v>
      </c>
      <c r="D13" s="111">
        <v>4154126</v>
      </c>
      <c r="E13" s="112">
        <v>5</v>
      </c>
      <c r="F13" s="113">
        <v>536</v>
      </c>
      <c r="G13" s="114">
        <f t="shared" si="0"/>
        <v>0.9328</v>
      </c>
      <c r="H13" s="112">
        <v>1</v>
      </c>
      <c r="I13" s="113">
        <v>406</v>
      </c>
      <c r="J13" s="114">
        <f t="shared" si="1"/>
        <v>0.2463</v>
      </c>
      <c r="K13" s="112">
        <v>1</v>
      </c>
      <c r="L13" s="113">
        <v>577</v>
      </c>
      <c r="M13" s="114">
        <f t="shared" si="2"/>
        <v>0.1733</v>
      </c>
      <c r="N13" s="112">
        <v>1</v>
      </c>
      <c r="O13" s="113">
        <v>406</v>
      </c>
      <c r="P13" s="114">
        <f t="shared" si="3"/>
        <v>0.2463</v>
      </c>
      <c r="Q13" s="112">
        <v>9</v>
      </c>
      <c r="R13" s="113">
        <v>471</v>
      </c>
      <c r="S13" s="114">
        <f t="shared" si="4"/>
        <v>1.9108</v>
      </c>
      <c r="T13" s="112">
        <v>2</v>
      </c>
      <c r="U13" s="113">
        <v>366</v>
      </c>
      <c r="V13" s="114">
        <f t="shared" si="5"/>
        <v>0.5464</v>
      </c>
      <c r="W13" s="115">
        <f t="shared" si="6"/>
        <v>6</v>
      </c>
      <c r="X13" s="116">
        <f t="shared" si="7"/>
        <v>4.0559</v>
      </c>
      <c r="Y13" s="121"/>
      <c r="Z13" s="120">
        <f t="shared" si="8"/>
        <v>0.9328358208955224</v>
      </c>
      <c r="AA13" s="119">
        <f t="shared" si="9"/>
        <v>0.9328</v>
      </c>
      <c r="AB13" s="118">
        <f t="shared" si="10"/>
        <v>0.24630541871921183</v>
      </c>
      <c r="AC13" s="119">
        <f t="shared" si="11"/>
        <v>0.2463</v>
      </c>
      <c r="AD13" s="118">
        <f t="shared" si="12"/>
        <v>0.1733102253032929</v>
      </c>
      <c r="AE13" s="119">
        <f t="shared" si="13"/>
        <v>0.1733</v>
      </c>
      <c r="AF13" s="118">
        <f t="shared" si="14"/>
        <v>0.24630541871921183</v>
      </c>
      <c r="AG13" s="119">
        <f t="shared" si="15"/>
        <v>0.2463</v>
      </c>
      <c r="AH13" s="118">
        <f t="shared" si="16"/>
        <v>1.910828025477707</v>
      </c>
      <c r="AI13" s="119">
        <f t="shared" si="17"/>
        <v>1.9108</v>
      </c>
      <c r="AJ13" s="118">
        <f t="shared" si="18"/>
        <v>0.546448087431694</v>
      </c>
      <c r="AK13" s="119">
        <f t="shared" si="19"/>
        <v>0.5464</v>
      </c>
      <c r="AL13" s="85"/>
    </row>
    <row r="14" spans="1:38" ht="15">
      <c r="A14" s="69">
        <v>8</v>
      </c>
      <c r="B14" s="111" t="s">
        <v>451</v>
      </c>
      <c r="C14" s="111" t="s">
        <v>279</v>
      </c>
      <c r="D14" s="111">
        <v>6122105</v>
      </c>
      <c r="E14" s="112">
        <v>1</v>
      </c>
      <c r="F14" s="113">
        <v>1176</v>
      </c>
      <c r="G14" s="114">
        <f t="shared" si="0"/>
        <v>0.085</v>
      </c>
      <c r="H14" s="112">
        <v>3</v>
      </c>
      <c r="I14" s="113">
        <v>921</v>
      </c>
      <c r="J14" s="114">
        <f t="shared" si="1"/>
        <v>0.3257</v>
      </c>
      <c r="K14" s="112">
        <v>7</v>
      </c>
      <c r="L14" s="113">
        <v>1243</v>
      </c>
      <c r="M14" s="114">
        <f t="shared" si="2"/>
        <v>0.5632</v>
      </c>
      <c r="N14" s="112">
        <v>18</v>
      </c>
      <c r="O14" s="113">
        <v>896</v>
      </c>
      <c r="P14" s="114">
        <f t="shared" si="3"/>
        <v>2.0089</v>
      </c>
      <c r="Q14" s="112">
        <v>5</v>
      </c>
      <c r="R14" s="113">
        <v>455</v>
      </c>
      <c r="S14" s="114">
        <f t="shared" si="4"/>
        <v>1.0989</v>
      </c>
      <c r="T14" s="112">
        <v>2</v>
      </c>
      <c r="U14" s="113">
        <v>394</v>
      </c>
      <c r="V14" s="114">
        <f t="shared" si="5"/>
        <v>0.5076</v>
      </c>
      <c r="W14" s="115">
        <f t="shared" si="6"/>
        <v>6</v>
      </c>
      <c r="X14" s="116">
        <f t="shared" si="7"/>
        <v>4.5893</v>
      </c>
      <c r="Y14" s="121"/>
      <c r="Z14" s="120">
        <f t="shared" si="8"/>
        <v>0.08503401360544217</v>
      </c>
      <c r="AA14" s="119">
        <f t="shared" si="9"/>
        <v>0.085</v>
      </c>
      <c r="AB14" s="118">
        <f t="shared" si="10"/>
        <v>0.3257328990228013</v>
      </c>
      <c r="AC14" s="119">
        <f t="shared" si="11"/>
        <v>0.3257</v>
      </c>
      <c r="AD14" s="118">
        <f t="shared" si="12"/>
        <v>0.5631536604987932</v>
      </c>
      <c r="AE14" s="119">
        <f t="shared" si="13"/>
        <v>0.5632</v>
      </c>
      <c r="AF14" s="118">
        <f t="shared" si="14"/>
        <v>2.0089285714285716</v>
      </c>
      <c r="AG14" s="119">
        <f t="shared" si="15"/>
        <v>2.0089</v>
      </c>
      <c r="AH14" s="118">
        <f t="shared" si="16"/>
        <v>1.098901098901099</v>
      </c>
      <c r="AI14" s="119">
        <f t="shared" si="17"/>
        <v>1.0989</v>
      </c>
      <c r="AJ14" s="118">
        <f t="shared" si="18"/>
        <v>0.5076142131979695</v>
      </c>
      <c r="AK14" s="119">
        <f t="shared" si="19"/>
        <v>0.5076</v>
      </c>
      <c r="AL14" s="85"/>
    </row>
    <row r="15" spans="1:38" ht="15">
      <c r="A15" s="69">
        <v>9</v>
      </c>
      <c r="B15" s="111" t="s">
        <v>452</v>
      </c>
      <c r="C15" s="111" t="s">
        <v>236</v>
      </c>
      <c r="D15" s="111">
        <v>5035399</v>
      </c>
      <c r="E15" s="112">
        <v>3</v>
      </c>
      <c r="F15" s="113">
        <v>326</v>
      </c>
      <c r="G15" s="114">
        <f t="shared" si="0"/>
        <v>0.9202</v>
      </c>
      <c r="H15" s="112">
        <v>10</v>
      </c>
      <c r="I15" s="113">
        <v>3397</v>
      </c>
      <c r="J15" s="114">
        <f t="shared" si="1"/>
        <v>0.2944</v>
      </c>
      <c r="K15" s="112">
        <v>2</v>
      </c>
      <c r="L15" s="113">
        <v>256</v>
      </c>
      <c r="M15" s="114">
        <f t="shared" si="2"/>
        <v>0.7813</v>
      </c>
      <c r="N15" s="112">
        <v>58</v>
      </c>
      <c r="O15" s="113">
        <v>3130</v>
      </c>
      <c r="P15" s="114">
        <f t="shared" si="3"/>
        <v>1.853</v>
      </c>
      <c r="Q15" s="112">
        <v>1</v>
      </c>
      <c r="R15" s="113">
        <v>352</v>
      </c>
      <c r="S15" s="114">
        <f t="shared" si="4"/>
        <v>0.2841</v>
      </c>
      <c r="T15" s="112">
        <v>28</v>
      </c>
      <c r="U15" s="113">
        <v>2266</v>
      </c>
      <c r="V15" s="114">
        <f t="shared" si="5"/>
        <v>1.2357</v>
      </c>
      <c r="W15" s="115">
        <f t="shared" si="6"/>
        <v>6</v>
      </c>
      <c r="X15" s="116">
        <f t="shared" si="7"/>
        <v>5.368699999999999</v>
      </c>
      <c r="Y15" s="121"/>
      <c r="Z15" s="120">
        <f t="shared" si="8"/>
        <v>0.9202453987730062</v>
      </c>
      <c r="AA15" s="119">
        <f t="shared" si="9"/>
        <v>0.9202</v>
      </c>
      <c r="AB15" s="118">
        <f t="shared" si="10"/>
        <v>0.2943773918163085</v>
      </c>
      <c r="AC15" s="119">
        <f t="shared" si="11"/>
        <v>0.2944</v>
      </c>
      <c r="AD15" s="118">
        <f t="shared" si="12"/>
        <v>0.78125</v>
      </c>
      <c r="AE15" s="119">
        <f t="shared" si="13"/>
        <v>0.7813</v>
      </c>
      <c r="AF15" s="118">
        <f t="shared" si="14"/>
        <v>1.8530351437699681</v>
      </c>
      <c r="AG15" s="119">
        <f t="shared" si="15"/>
        <v>1.853</v>
      </c>
      <c r="AH15" s="118">
        <f t="shared" si="16"/>
        <v>0.2840909090909091</v>
      </c>
      <c r="AI15" s="119">
        <f t="shared" si="17"/>
        <v>0.2841</v>
      </c>
      <c r="AJ15" s="118">
        <f t="shared" si="18"/>
        <v>1.235657546337158</v>
      </c>
      <c r="AK15" s="119">
        <f t="shared" si="19"/>
        <v>1.2357</v>
      </c>
      <c r="AL15" s="85"/>
    </row>
    <row r="16" spans="1:38" ht="15">
      <c r="A16" s="69">
        <v>10</v>
      </c>
      <c r="B16" s="111" t="s">
        <v>314</v>
      </c>
      <c r="C16" s="111" t="s">
        <v>315</v>
      </c>
      <c r="D16" s="111">
        <v>6135607</v>
      </c>
      <c r="E16" s="112">
        <v>25</v>
      </c>
      <c r="F16" s="113">
        <v>1123</v>
      </c>
      <c r="G16" s="114">
        <f t="shared" si="0"/>
        <v>2.2262</v>
      </c>
      <c r="H16" s="112">
        <v>1</v>
      </c>
      <c r="I16" s="113">
        <v>975</v>
      </c>
      <c r="J16" s="114">
        <f t="shared" si="1"/>
        <v>0.1026</v>
      </c>
      <c r="K16" s="112">
        <v>2</v>
      </c>
      <c r="L16" s="113">
        <v>1352</v>
      </c>
      <c r="M16" s="114">
        <f t="shared" si="2"/>
        <v>0.1479</v>
      </c>
      <c r="N16" s="112">
        <v>22</v>
      </c>
      <c r="O16" s="113">
        <v>1316</v>
      </c>
      <c r="P16" s="114">
        <f t="shared" si="3"/>
        <v>1.6717</v>
      </c>
      <c r="Q16" s="112">
        <v>6</v>
      </c>
      <c r="R16" s="113">
        <v>1470</v>
      </c>
      <c r="S16" s="114">
        <f t="shared" si="4"/>
        <v>0.4082</v>
      </c>
      <c r="T16" s="112">
        <v>7</v>
      </c>
      <c r="U16" s="113">
        <v>775</v>
      </c>
      <c r="V16" s="114">
        <f t="shared" si="5"/>
        <v>0.9032</v>
      </c>
      <c r="W16" s="115">
        <f t="shared" si="6"/>
        <v>6</v>
      </c>
      <c r="X16" s="116">
        <f t="shared" si="7"/>
        <v>5.4597999999999995</v>
      </c>
      <c r="Y16" s="121"/>
      <c r="Z16" s="120">
        <f t="shared" si="8"/>
        <v>2.226179875333927</v>
      </c>
      <c r="AA16" s="119">
        <f t="shared" si="9"/>
        <v>2.2262</v>
      </c>
      <c r="AB16" s="118">
        <f t="shared" si="10"/>
        <v>0.10256410256410256</v>
      </c>
      <c r="AC16" s="119">
        <f t="shared" si="11"/>
        <v>0.1026</v>
      </c>
      <c r="AD16" s="118">
        <f t="shared" si="12"/>
        <v>0.14792899408284024</v>
      </c>
      <c r="AE16" s="119">
        <f t="shared" si="13"/>
        <v>0.1479</v>
      </c>
      <c r="AF16" s="118">
        <f t="shared" si="14"/>
        <v>1.6717325227963526</v>
      </c>
      <c r="AG16" s="119">
        <f t="shared" si="15"/>
        <v>1.6717</v>
      </c>
      <c r="AH16" s="118">
        <f t="shared" si="16"/>
        <v>0.40816326530612246</v>
      </c>
      <c r="AI16" s="119">
        <f t="shared" si="17"/>
        <v>0.4082</v>
      </c>
      <c r="AJ16" s="118">
        <f t="shared" si="18"/>
        <v>0.9032258064516129</v>
      </c>
      <c r="AK16" s="119">
        <f t="shared" si="19"/>
        <v>0.9032</v>
      </c>
      <c r="AL16" s="85"/>
    </row>
    <row r="17" spans="1:38" ht="15">
      <c r="A17" s="69">
        <v>11</v>
      </c>
      <c r="B17" s="111" t="s">
        <v>453</v>
      </c>
      <c r="C17" s="111" t="s">
        <v>454</v>
      </c>
      <c r="D17" s="111">
        <v>6175706</v>
      </c>
      <c r="E17" s="112">
        <v>1</v>
      </c>
      <c r="F17" s="113">
        <v>1637</v>
      </c>
      <c r="G17" s="114">
        <f t="shared" si="0"/>
        <v>0.0611</v>
      </c>
      <c r="H17" s="112">
        <v>3</v>
      </c>
      <c r="I17" s="113">
        <v>1253</v>
      </c>
      <c r="J17" s="114">
        <f t="shared" si="1"/>
        <v>0.2394</v>
      </c>
      <c r="K17" s="112">
        <v>5</v>
      </c>
      <c r="L17" s="113">
        <v>1278</v>
      </c>
      <c r="M17" s="114">
        <f t="shared" si="2"/>
        <v>0.3912</v>
      </c>
      <c r="N17" s="112">
        <v>5</v>
      </c>
      <c r="O17" s="113">
        <v>567</v>
      </c>
      <c r="P17" s="114">
        <f t="shared" si="3"/>
        <v>0.8818</v>
      </c>
      <c r="Q17" s="112">
        <v>25</v>
      </c>
      <c r="R17" s="113">
        <v>1354</v>
      </c>
      <c r="S17" s="114">
        <f t="shared" si="4"/>
        <v>1.8464</v>
      </c>
      <c r="T17" s="112">
        <v>31</v>
      </c>
      <c r="U17" s="113">
        <v>1509</v>
      </c>
      <c r="V17" s="114">
        <f t="shared" si="5"/>
        <v>2.0543</v>
      </c>
      <c r="W17" s="115">
        <f t="shared" si="6"/>
        <v>6</v>
      </c>
      <c r="X17" s="116">
        <f t="shared" si="7"/>
        <v>5.4742</v>
      </c>
      <c r="Y17" s="121"/>
      <c r="Z17" s="120">
        <f t="shared" si="8"/>
        <v>0.06108735491753207</v>
      </c>
      <c r="AA17" s="119">
        <f t="shared" si="9"/>
        <v>0.0611</v>
      </c>
      <c r="AB17" s="118">
        <f t="shared" si="10"/>
        <v>0.23942537909018355</v>
      </c>
      <c r="AC17" s="119">
        <f t="shared" si="11"/>
        <v>0.2394</v>
      </c>
      <c r="AD17" s="118">
        <f t="shared" si="12"/>
        <v>0.39123630672926446</v>
      </c>
      <c r="AE17" s="119">
        <f t="shared" si="13"/>
        <v>0.3912</v>
      </c>
      <c r="AF17" s="118">
        <f t="shared" si="14"/>
        <v>0.8818342151675485</v>
      </c>
      <c r="AG17" s="119">
        <f t="shared" si="15"/>
        <v>0.8818</v>
      </c>
      <c r="AH17" s="118">
        <f t="shared" si="16"/>
        <v>1.846381093057607</v>
      </c>
      <c r="AI17" s="119">
        <f t="shared" si="17"/>
        <v>1.8464</v>
      </c>
      <c r="AJ17" s="118">
        <f t="shared" si="18"/>
        <v>2.054340622929092</v>
      </c>
      <c r="AK17" s="119">
        <f t="shared" si="19"/>
        <v>2.0543</v>
      </c>
      <c r="AL17" s="85"/>
    </row>
    <row r="18" spans="1:38" ht="15">
      <c r="A18" s="69">
        <v>12</v>
      </c>
      <c r="B18" s="111" t="s">
        <v>455</v>
      </c>
      <c r="C18" s="111" t="s">
        <v>456</v>
      </c>
      <c r="D18" s="111">
        <v>4075597</v>
      </c>
      <c r="E18" s="112">
        <v>2</v>
      </c>
      <c r="F18" s="113">
        <v>326</v>
      </c>
      <c r="G18" s="114">
        <f t="shared" si="0"/>
        <v>0.6135</v>
      </c>
      <c r="H18" s="112">
        <v>4</v>
      </c>
      <c r="I18" s="113">
        <v>234</v>
      </c>
      <c r="J18" s="114">
        <f t="shared" si="1"/>
        <v>1.7094</v>
      </c>
      <c r="K18" s="112">
        <v>1</v>
      </c>
      <c r="L18" s="113">
        <v>230</v>
      </c>
      <c r="M18" s="114">
        <f t="shared" si="2"/>
        <v>0.4348</v>
      </c>
      <c r="N18" s="112">
        <v>2</v>
      </c>
      <c r="O18" s="113">
        <v>253</v>
      </c>
      <c r="P18" s="114">
        <f t="shared" si="3"/>
        <v>0.7905</v>
      </c>
      <c r="Q18" s="112">
        <v>2</v>
      </c>
      <c r="R18" s="113">
        <v>259</v>
      </c>
      <c r="S18" s="114">
        <f t="shared" si="4"/>
        <v>0.7722</v>
      </c>
      <c r="T18" s="112">
        <v>3</v>
      </c>
      <c r="U18" s="113">
        <v>202</v>
      </c>
      <c r="V18" s="114">
        <f t="shared" si="5"/>
        <v>1.4851</v>
      </c>
      <c r="W18" s="115">
        <f t="shared" si="6"/>
        <v>6</v>
      </c>
      <c r="X18" s="116">
        <f t="shared" si="7"/>
        <v>5.8055</v>
      </c>
      <c r="Y18" s="121"/>
      <c r="Z18" s="120">
        <f t="shared" si="8"/>
        <v>0.6134969325153374</v>
      </c>
      <c r="AA18" s="119">
        <f t="shared" si="9"/>
        <v>0.6135</v>
      </c>
      <c r="AB18" s="118">
        <f t="shared" si="10"/>
        <v>1.7094017094017093</v>
      </c>
      <c r="AC18" s="119">
        <f t="shared" si="11"/>
        <v>1.7094</v>
      </c>
      <c r="AD18" s="118">
        <f t="shared" si="12"/>
        <v>0.43478260869565216</v>
      </c>
      <c r="AE18" s="119">
        <f t="shared" si="13"/>
        <v>0.4348</v>
      </c>
      <c r="AF18" s="118">
        <f t="shared" si="14"/>
        <v>0.7905138339920948</v>
      </c>
      <c r="AG18" s="119">
        <f t="shared" si="15"/>
        <v>0.7905</v>
      </c>
      <c r="AH18" s="118">
        <f t="shared" si="16"/>
        <v>0.7722007722007722</v>
      </c>
      <c r="AI18" s="119">
        <f t="shared" si="17"/>
        <v>0.7722</v>
      </c>
      <c r="AJ18" s="118">
        <f t="shared" si="18"/>
        <v>1.4851485148514851</v>
      </c>
      <c r="AK18" s="119">
        <f t="shared" si="19"/>
        <v>1.4851</v>
      </c>
      <c r="AL18" s="85"/>
    </row>
    <row r="19" spans="1:38" ht="15">
      <c r="A19" s="69">
        <v>13</v>
      </c>
      <c r="B19" s="111" t="s">
        <v>457</v>
      </c>
      <c r="C19" s="111" t="s">
        <v>336</v>
      </c>
      <c r="D19" s="111">
        <v>7002050</v>
      </c>
      <c r="E19" s="112">
        <v>6</v>
      </c>
      <c r="F19" s="113">
        <v>486</v>
      </c>
      <c r="G19" s="114">
        <f t="shared" si="0"/>
        <v>1.2346</v>
      </c>
      <c r="H19" s="112">
        <v>1</v>
      </c>
      <c r="I19" s="113">
        <v>429</v>
      </c>
      <c r="J19" s="114">
        <f t="shared" si="1"/>
        <v>0.2331</v>
      </c>
      <c r="K19" s="112">
        <v>6</v>
      </c>
      <c r="L19" s="113">
        <v>487</v>
      </c>
      <c r="M19" s="114">
        <f t="shared" si="2"/>
        <v>1.232</v>
      </c>
      <c r="N19" s="112">
        <v>3</v>
      </c>
      <c r="O19" s="113">
        <v>419</v>
      </c>
      <c r="P19" s="114">
        <f t="shared" si="3"/>
        <v>0.716</v>
      </c>
      <c r="Q19" s="112">
        <v>1</v>
      </c>
      <c r="R19" s="113">
        <v>482</v>
      </c>
      <c r="S19" s="114">
        <f t="shared" si="4"/>
        <v>0.2075</v>
      </c>
      <c r="T19" s="112">
        <v>15</v>
      </c>
      <c r="U19" s="113">
        <v>644</v>
      </c>
      <c r="V19" s="114">
        <f t="shared" si="5"/>
        <v>2.3292</v>
      </c>
      <c r="W19" s="115">
        <f t="shared" si="6"/>
        <v>6</v>
      </c>
      <c r="X19" s="116">
        <f t="shared" si="7"/>
        <v>5.952400000000001</v>
      </c>
      <c r="Y19" s="121"/>
      <c r="Z19" s="120">
        <f t="shared" si="8"/>
        <v>1.2345679012345678</v>
      </c>
      <c r="AA19" s="119">
        <f t="shared" si="9"/>
        <v>1.2346</v>
      </c>
      <c r="AB19" s="118">
        <f t="shared" si="10"/>
        <v>0.2331002331002331</v>
      </c>
      <c r="AC19" s="119">
        <f t="shared" si="11"/>
        <v>0.2331</v>
      </c>
      <c r="AD19" s="118">
        <f t="shared" si="12"/>
        <v>1.2320328542094456</v>
      </c>
      <c r="AE19" s="119">
        <f t="shared" si="13"/>
        <v>1.232</v>
      </c>
      <c r="AF19" s="118">
        <f t="shared" si="14"/>
        <v>0.7159904534606205</v>
      </c>
      <c r="AG19" s="119">
        <f t="shared" si="15"/>
        <v>0.716</v>
      </c>
      <c r="AH19" s="118">
        <f t="shared" si="16"/>
        <v>0.2074688796680498</v>
      </c>
      <c r="AI19" s="119">
        <f t="shared" si="17"/>
        <v>0.2075</v>
      </c>
      <c r="AJ19" s="118">
        <f t="shared" si="18"/>
        <v>2.329192546583851</v>
      </c>
      <c r="AK19" s="119">
        <f t="shared" si="19"/>
        <v>2.3292</v>
      </c>
      <c r="AL19" s="85"/>
    </row>
    <row r="20" spans="1:38" ht="15">
      <c r="A20" s="69">
        <v>14</v>
      </c>
      <c r="B20" s="111" t="s">
        <v>310</v>
      </c>
      <c r="C20" s="111" t="s">
        <v>311</v>
      </c>
      <c r="D20" s="111">
        <v>9068069</v>
      </c>
      <c r="E20" s="112">
        <v>5</v>
      </c>
      <c r="F20" s="113">
        <v>639</v>
      </c>
      <c r="G20" s="114">
        <f t="shared" si="0"/>
        <v>0.7825</v>
      </c>
      <c r="H20" s="112">
        <v>2</v>
      </c>
      <c r="I20" s="113">
        <v>498</v>
      </c>
      <c r="J20" s="114">
        <f t="shared" si="1"/>
        <v>0.4016</v>
      </c>
      <c r="K20" s="112">
        <v>8</v>
      </c>
      <c r="L20" s="113">
        <v>561</v>
      </c>
      <c r="M20" s="114">
        <f t="shared" si="2"/>
        <v>1.426</v>
      </c>
      <c r="N20" s="112">
        <v>12</v>
      </c>
      <c r="O20" s="113">
        <v>430</v>
      </c>
      <c r="P20" s="114">
        <f t="shared" si="3"/>
        <v>2.7907</v>
      </c>
      <c r="Q20" s="112">
        <v>2</v>
      </c>
      <c r="R20" s="113">
        <v>455</v>
      </c>
      <c r="S20" s="114">
        <f t="shared" si="4"/>
        <v>0.4396</v>
      </c>
      <c r="T20" s="112">
        <v>2</v>
      </c>
      <c r="U20" s="113">
        <v>455</v>
      </c>
      <c r="V20" s="114">
        <f t="shared" si="5"/>
        <v>0.4396</v>
      </c>
      <c r="W20" s="115">
        <f t="shared" si="6"/>
        <v>6</v>
      </c>
      <c r="X20" s="116">
        <f t="shared" si="7"/>
        <v>6.280000000000001</v>
      </c>
      <c r="Y20" s="121"/>
      <c r="Z20" s="120">
        <f t="shared" si="8"/>
        <v>0.7824726134585289</v>
      </c>
      <c r="AA20" s="119">
        <f t="shared" si="9"/>
        <v>0.7825</v>
      </c>
      <c r="AB20" s="118">
        <f t="shared" si="10"/>
        <v>0.40160642570281124</v>
      </c>
      <c r="AC20" s="119">
        <f t="shared" si="11"/>
        <v>0.4016</v>
      </c>
      <c r="AD20" s="118">
        <f t="shared" si="12"/>
        <v>1.4260249554367201</v>
      </c>
      <c r="AE20" s="119">
        <f t="shared" si="13"/>
        <v>1.426</v>
      </c>
      <c r="AF20" s="118">
        <f t="shared" si="14"/>
        <v>2.7906976744186047</v>
      </c>
      <c r="AG20" s="119">
        <f t="shared" si="15"/>
        <v>2.7907</v>
      </c>
      <c r="AH20" s="118">
        <f t="shared" si="16"/>
        <v>0.43956043956043955</v>
      </c>
      <c r="AI20" s="119">
        <f t="shared" si="17"/>
        <v>0.4396</v>
      </c>
      <c r="AJ20" s="118">
        <f t="shared" si="18"/>
        <v>0.43956043956043955</v>
      </c>
      <c r="AK20" s="119">
        <f t="shared" si="19"/>
        <v>0.4396</v>
      </c>
      <c r="AL20" s="85"/>
    </row>
    <row r="21" spans="1:38" ht="15">
      <c r="A21" s="69">
        <v>15</v>
      </c>
      <c r="B21" s="111" t="s">
        <v>310</v>
      </c>
      <c r="C21" s="111" t="s">
        <v>311</v>
      </c>
      <c r="D21" s="111">
        <v>9068063</v>
      </c>
      <c r="E21" s="112">
        <v>1</v>
      </c>
      <c r="F21" s="113">
        <v>639</v>
      </c>
      <c r="G21" s="114">
        <f t="shared" si="0"/>
        <v>0.1565</v>
      </c>
      <c r="H21" s="112">
        <v>1</v>
      </c>
      <c r="I21" s="113">
        <v>837</v>
      </c>
      <c r="J21" s="114">
        <f t="shared" si="1"/>
        <v>0.1195</v>
      </c>
      <c r="K21" s="112">
        <v>4</v>
      </c>
      <c r="L21" s="113">
        <v>561</v>
      </c>
      <c r="M21" s="114">
        <f t="shared" si="2"/>
        <v>0.713</v>
      </c>
      <c r="N21" s="112">
        <v>2</v>
      </c>
      <c r="O21" s="113">
        <v>430</v>
      </c>
      <c r="P21" s="114">
        <f t="shared" si="3"/>
        <v>0.4651</v>
      </c>
      <c r="Q21" s="112">
        <v>4</v>
      </c>
      <c r="R21" s="113">
        <v>455</v>
      </c>
      <c r="S21" s="114">
        <f t="shared" si="4"/>
        <v>0.8791</v>
      </c>
      <c r="T21" s="112">
        <v>16</v>
      </c>
      <c r="U21" s="113">
        <v>399</v>
      </c>
      <c r="V21" s="114">
        <f t="shared" si="5"/>
        <v>4.01</v>
      </c>
      <c r="W21" s="115">
        <f t="shared" si="6"/>
        <v>6</v>
      </c>
      <c r="X21" s="116">
        <f t="shared" si="7"/>
        <v>6.3431999999999995</v>
      </c>
      <c r="Y21" s="121"/>
      <c r="Z21" s="120">
        <f t="shared" si="8"/>
        <v>0.1564945226917058</v>
      </c>
      <c r="AA21" s="119">
        <f t="shared" si="9"/>
        <v>0.1565</v>
      </c>
      <c r="AB21" s="118">
        <f t="shared" si="10"/>
        <v>0.11947431302270012</v>
      </c>
      <c r="AC21" s="119">
        <f t="shared" si="11"/>
        <v>0.1195</v>
      </c>
      <c r="AD21" s="118">
        <f t="shared" si="12"/>
        <v>0.7130124777183601</v>
      </c>
      <c r="AE21" s="119">
        <f t="shared" si="13"/>
        <v>0.713</v>
      </c>
      <c r="AF21" s="118">
        <f t="shared" si="14"/>
        <v>0.46511627906976744</v>
      </c>
      <c r="AG21" s="119">
        <f t="shared" si="15"/>
        <v>0.4651</v>
      </c>
      <c r="AH21" s="118">
        <f t="shared" si="16"/>
        <v>0.8791208791208791</v>
      </c>
      <c r="AI21" s="119">
        <f t="shared" si="17"/>
        <v>0.8791</v>
      </c>
      <c r="AJ21" s="118">
        <f t="shared" si="18"/>
        <v>4.010025062656641</v>
      </c>
      <c r="AK21" s="119">
        <f t="shared" si="19"/>
        <v>4.01</v>
      </c>
      <c r="AL21" s="85"/>
    </row>
    <row r="22" spans="1:38" ht="15">
      <c r="A22" s="69">
        <v>16</v>
      </c>
      <c r="B22" s="111" t="s">
        <v>346</v>
      </c>
      <c r="C22" s="111" t="s">
        <v>347</v>
      </c>
      <c r="D22" s="111">
        <v>2016321</v>
      </c>
      <c r="E22" s="112">
        <v>1</v>
      </c>
      <c r="F22" s="113">
        <v>1347</v>
      </c>
      <c r="G22" s="114">
        <f t="shared" si="0"/>
        <v>0.0742</v>
      </c>
      <c r="H22" s="112">
        <v>2</v>
      </c>
      <c r="I22" s="113">
        <v>1469</v>
      </c>
      <c r="J22" s="114">
        <f t="shared" si="1"/>
        <v>0.1361</v>
      </c>
      <c r="K22" s="112">
        <v>38</v>
      </c>
      <c r="L22" s="113">
        <v>1484</v>
      </c>
      <c r="M22" s="114">
        <f t="shared" si="2"/>
        <v>2.5606</v>
      </c>
      <c r="N22" s="112">
        <v>28</v>
      </c>
      <c r="O22" s="113">
        <v>1623</v>
      </c>
      <c r="P22" s="114">
        <f t="shared" si="3"/>
        <v>1.7252</v>
      </c>
      <c r="Q22" s="112">
        <v>2</v>
      </c>
      <c r="R22" s="113">
        <v>355</v>
      </c>
      <c r="S22" s="114">
        <f t="shared" si="4"/>
        <v>0.5634</v>
      </c>
      <c r="T22" s="112">
        <v>13</v>
      </c>
      <c r="U22" s="113">
        <v>949</v>
      </c>
      <c r="V22" s="114">
        <f t="shared" si="5"/>
        <v>1.3699</v>
      </c>
      <c r="W22" s="115">
        <f t="shared" si="6"/>
        <v>6</v>
      </c>
      <c r="X22" s="116">
        <f t="shared" si="7"/>
        <v>6.429399999999999</v>
      </c>
      <c r="Y22" s="121"/>
      <c r="Z22" s="120">
        <f t="shared" si="8"/>
        <v>0.07423904974016332</v>
      </c>
      <c r="AA22" s="119">
        <f t="shared" si="9"/>
        <v>0.0742</v>
      </c>
      <c r="AB22" s="118">
        <f t="shared" si="10"/>
        <v>0.13614703880190607</v>
      </c>
      <c r="AC22" s="119">
        <f t="shared" si="11"/>
        <v>0.1361</v>
      </c>
      <c r="AD22" s="118">
        <f t="shared" si="12"/>
        <v>2.560646900269542</v>
      </c>
      <c r="AE22" s="119">
        <f t="shared" si="13"/>
        <v>2.5606</v>
      </c>
      <c r="AF22" s="118">
        <f t="shared" si="14"/>
        <v>1.725200246457178</v>
      </c>
      <c r="AG22" s="119">
        <f t="shared" si="15"/>
        <v>1.7252</v>
      </c>
      <c r="AH22" s="118">
        <f t="shared" si="16"/>
        <v>0.5633802816901409</v>
      </c>
      <c r="AI22" s="119">
        <f t="shared" si="17"/>
        <v>0.5634</v>
      </c>
      <c r="AJ22" s="118">
        <f t="shared" si="18"/>
        <v>1.36986301369863</v>
      </c>
      <c r="AK22" s="119">
        <f t="shared" si="19"/>
        <v>1.3699</v>
      </c>
      <c r="AL22" s="85"/>
    </row>
    <row r="23" spans="1:38" ht="15">
      <c r="A23" s="69">
        <v>17</v>
      </c>
      <c r="B23" s="111" t="s">
        <v>458</v>
      </c>
      <c r="C23" s="111" t="s">
        <v>459</v>
      </c>
      <c r="D23" s="111">
        <v>5093539</v>
      </c>
      <c r="E23" s="112">
        <v>12</v>
      </c>
      <c r="F23" s="113">
        <v>731</v>
      </c>
      <c r="G23" s="114">
        <f t="shared" si="0"/>
        <v>1.6416</v>
      </c>
      <c r="H23" s="112">
        <v>1</v>
      </c>
      <c r="I23" s="113">
        <v>645</v>
      </c>
      <c r="J23" s="114">
        <f t="shared" si="1"/>
        <v>0.155</v>
      </c>
      <c r="K23" s="112">
        <v>3</v>
      </c>
      <c r="L23" s="113">
        <v>569</v>
      </c>
      <c r="M23" s="114">
        <f t="shared" si="2"/>
        <v>0.5272</v>
      </c>
      <c r="N23" s="112">
        <v>19</v>
      </c>
      <c r="O23" s="113">
        <v>677</v>
      </c>
      <c r="P23" s="114">
        <f t="shared" si="3"/>
        <v>2.8065</v>
      </c>
      <c r="Q23" s="112">
        <v>2</v>
      </c>
      <c r="R23" s="113">
        <v>617</v>
      </c>
      <c r="S23" s="114">
        <f t="shared" si="4"/>
        <v>0.3241</v>
      </c>
      <c r="T23" s="112">
        <v>7</v>
      </c>
      <c r="U23" s="113">
        <v>557</v>
      </c>
      <c r="V23" s="114">
        <f t="shared" si="5"/>
        <v>1.2567</v>
      </c>
      <c r="W23" s="115">
        <f t="shared" si="6"/>
        <v>6</v>
      </c>
      <c r="X23" s="116">
        <f t="shared" si="7"/>
        <v>6.7111</v>
      </c>
      <c r="Y23" s="121"/>
      <c r="Z23" s="120">
        <f t="shared" si="8"/>
        <v>1.6415868673050615</v>
      </c>
      <c r="AA23" s="119">
        <f t="shared" si="9"/>
        <v>1.6416</v>
      </c>
      <c r="AB23" s="118">
        <f t="shared" si="10"/>
        <v>0.15503875968992248</v>
      </c>
      <c r="AC23" s="119">
        <f t="shared" si="11"/>
        <v>0.155</v>
      </c>
      <c r="AD23" s="118">
        <f t="shared" si="12"/>
        <v>0.5272407732864675</v>
      </c>
      <c r="AE23" s="119">
        <f t="shared" si="13"/>
        <v>0.5272</v>
      </c>
      <c r="AF23" s="118">
        <f t="shared" si="14"/>
        <v>2.806499261447563</v>
      </c>
      <c r="AG23" s="119">
        <f t="shared" si="15"/>
        <v>2.8065</v>
      </c>
      <c r="AH23" s="118">
        <f t="shared" si="16"/>
        <v>0.3241491085899514</v>
      </c>
      <c r="AI23" s="119">
        <f t="shared" si="17"/>
        <v>0.3241</v>
      </c>
      <c r="AJ23" s="118">
        <f t="shared" si="18"/>
        <v>1.2567324955116697</v>
      </c>
      <c r="AK23" s="119">
        <f t="shared" si="19"/>
        <v>1.2567</v>
      </c>
      <c r="AL23" s="85"/>
    </row>
    <row r="24" spans="1:38" ht="15">
      <c r="A24" s="69">
        <v>18</v>
      </c>
      <c r="B24" s="111" t="s">
        <v>460</v>
      </c>
      <c r="C24" s="111" t="s">
        <v>397</v>
      </c>
      <c r="D24" s="111">
        <v>6169209</v>
      </c>
      <c r="E24" s="112">
        <v>31</v>
      </c>
      <c r="F24" s="113">
        <v>881</v>
      </c>
      <c r="G24" s="114">
        <f t="shared" si="0"/>
        <v>3.5187</v>
      </c>
      <c r="H24" s="112">
        <v>4</v>
      </c>
      <c r="I24" s="113">
        <v>1123</v>
      </c>
      <c r="J24" s="114">
        <f t="shared" si="1"/>
        <v>0.3562</v>
      </c>
      <c r="K24" s="112">
        <v>15</v>
      </c>
      <c r="L24" s="113">
        <v>1582</v>
      </c>
      <c r="M24" s="114">
        <f t="shared" si="2"/>
        <v>0.9482</v>
      </c>
      <c r="N24" s="112">
        <v>14</v>
      </c>
      <c r="O24" s="113">
        <v>1316</v>
      </c>
      <c r="P24" s="114">
        <f t="shared" si="3"/>
        <v>1.0638</v>
      </c>
      <c r="Q24" s="112">
        <v>11</v>
      </c>
      <c r="R24" s="113">
        <v>1470</v>
      </c>
      <c r="S24" s="114">
        <f t="shared" si="4"/>
        <v>0.7483</v>
      </c>
      <c r="T24" s="112">
        <v>1</v>
      </c>
      <c r="U24" s="113">
        <v>904</v>
      </c>
      <c r="V24" s="114">
        <f t="shared" si="5"/>
        <v>0.1106</v>
      </c>
      <c r="W24" s="115">
        <f t="shared" si="6"/>
        <v>6</v>
      </c>
      <c r="X24" s="116">
        <f t="shared" si="7"/>
        <v>6.745800000000001</v>
      </c>
      <c r="Y24" s="121"/>
      <c r="Z24" s="120">
        <f t="shared" si="8"/>
        <v>3.5187287173666286</v>
      </c>
      <c r="AA24" s="119">
        <f t="shared" si="9"/>
        <v>3.5187</v>
      </c>
      <c r="AB24" s="118">
        <f t="shared" si="10"/>
        <v>0.3561887800534283</v>
      </c>
      <c r="AC24" s="119">
        <f t="shared" si="11"/>
        <v>0.3562</v>
      </c>
      <c r="AD24" s="118">
        <f t="shared" si="12"/>
        <v>0.9481668773704172</v>
      </c>
      <c r="AE24" s="119">
        <f t="shared" si="13"/>
        <v>0.9482</v>
      </c>
      <c r="AF24" s="118">
        <f t="shared" si="14"/>
        <v>1.0638297872340425</v>
      </c>
      <c r="AG24" s="119">
        <f t="shared" si="15"/>
        <v>1.0638</v>
      </c>
      <c r="AH24" s="118">
        <f t="shared" si="16"/>
        <v>0.7482993197278912</v>
      </c>
      <c r="AI24" s="119">
        <f t="shared" si="17"/>
        <v>0.7483</v>
      </c>
      <c r="AJ24" s="118">
        <f t="shared" si="18"/>
        <v>0.11061946902654868</v>
      </c>
      <c r="AK24" s="119">
        <f t="shared" si="19"/>
        <v>0.1106</v>
      </c>
      <c r="AL24" s="85"/>
    </row>
    <row r="25" spans="1:38" ht="15">
      <c r="A25" s="69">
        <v>19</v>
      </c>
      <c r="B25" s="111" t="s">
        <v>461</v>
      </c>
      <c r="C25" s="111" t="s">
        <v>342</v>
      </c>
      <c r="D25" s="111">
        <v>4159967</v>
      </c>
      <c r="E25" s="112">
        <v>8</v>
      </c>
      <c r="F25" s="113">
        <v>487</v>
      </c>
      <c r="G25" s="114">
        <f t="shared" si="0"/>
        <v>1.6427</v>
      </c>
      <c r="H25" s="112">
        <v>2</v>
      </c>
      <c r="I25" s="113">
        <v>546</v>
      </c>
      <c r="J25" s="114">
        <f t="shared" si="1"/>
        <v>0.3663</v>
      </c>
      <c r="K25" s="112">
        <v>16</v>
      </c>
      <c r="L25" s="113">
        <v>1002</v>
      </c>
      <c r="M25" s="114">
        <f t="shared" si="2"/>
        <v>1.5968</v>
      </c>
      <c r="N25" s="112">
        <v>1</v>
      </c>
      <c r="O25" s="113">
        <v>516</v>
      </c>
      <c r="P25" s="114">
        <f t="shared" si="3"/>
        <v>0.1938</v>
      </c>
      <c r="Q25" s="112">
        <v>3</v>
      </c>
      <c r="R25" s="113">
        <v>554</v>
      </c>
      <c r="S25" s="114">
        <f t="shared" si="4"/>
        <v>0.5415</v>
      </c>
      <c r="T25" s="112">
        <v>13</v>
      </c>
      <c r="U25" s="113">
        <v>520</v>
      </c>
      <c r="V25" s="114">
        <f t="shared" si="5"/>
        <v>2.5</v>
      </c>
      <c r="W25" s="115">
        <f t="shared" si="6"/>
        <v>6</v>
      </c>
      <c r="X25" s="116">
        <f t="shared" si="7"/>
        <v>6.8411</v>
      </c>
      <c r="Y25" s="121"/>
      <c r="Z25" s="120">
        <f t="shared" si="8"/>
        <v>1.6427104722792607</v>
      </c>
      <c r="AA25" s="119">
        <f t="shared" si="9"/>
        <v>1.6427</v>
      </c>
      <c r="AB25" s="118">
        <f t="shared" si="10"/>
        <v>0.3663003663003663</v>
      </c>
      <c r="AC25" s="119">
        <f t="shared" si="11"/>
        <v>0.3663</v>
      </c>
      <c r="AD25" s="118">
        <f t="shared" si="12"/>
        <v>1.596806387225549</v>
      </c>
      <c r="AE25" s="119">
        <f t="shared" si="13"/>
        <v>1.5968</v>
      </c>
      <c r="AF25" s="118">
        <f t="shared" si="14"/>
        <v>0.1937984496124031</v>
      </c>
      <c r="AG25" s="119">
        <f t="shared" si="15"/>
        <v>0.1938</v>
      </c>
      <c r="AH25" s="118">
        <f t="shared" si="16"/>
        <v>0.5415162454873647</v>
      </c>
      <c r="AI25" s="119">
        <f t="shared" si="17"/>
        <v>0.5415</v>
      </c>
      <c r="AJ25" s="118">
        <f t="shared" si="18"/>
        <v>2.5</v>
      </c>
      <c r="AK25" s="119">
        <f t="shared" si="19"/>
        <v>2.5</v>
      </c>
      <c r="AL25" s="85"/>
    </row>
    <row r="26" spans="1:39" ht="15">
      <c r="A26" s="69">
        <v>20</v>
      </c>
      <c r="B26" s="111" t="s">
        <v>462</v>
      </c>
      <c r="C26" s="111" t="s">
        <v>463</v>
      </c>
      <c r="D26" s="111">
        <v>3047067</v>
      </c>
      <c r="E26" s="112">
        <v>4</v>
      </c>
      <c r="F26" s="113">
        <v>387</v>
      </c>
      <c r="G26" s="114">
        <f t="shared" si="0"/>
        <v>1.0336</v>
      </c>
      <c r="H26" s="112">
        <v>1</v>
      </c>
      <c r="I26" s="113">
        <v>494</v>
      </c>
      <c r="J26" s="114">
        <f t="shared" si="1"/>
        <v>0.2024</v>
      </c>
      <c r="K26" s="112">
        <v>1</v>
      </c>
      <c r="L26" s="113">
        <v>343</v>
      </c>
      <c r="M26" s="114">
        <f t="shared" si="2"/>
        <v>0.2915</v>
      </c>
      <c r="N26" s="112">
        <v>14</v>
      </c>
      <c r="O26" s="113">
        <v>434</v>
      </c>
      <c r="P26" s="114">
        <f t="shared" si="3"/>
        <v>3.2258</v>
      </c>
      <c r="Q26" s="112">
        <v>3</v>
      </c>
      <c r="R26" s="113">
        <v>388</v>
      </c>
      <c r="S26" s="114">
        <f t="shared" si="4"/>
        <v>0.7732</v>
      </c>
      <c r="T26" s="112">
        <v>5</v>
      </c>
      <c r="U26" s="113">
        <v>373</v>
      </c>
      <c r="V26" s="114">
        <f t="shared" si="5"/>
        <v>1.3405</v>
      </c>
      <c r="W26" s="115">
        <f t="shared" si="6"/>
        <v>6</v>
      </c>
      <c r="X26" s="116">
        <f t="shared" si="7"/>
        <v>6.866999999999999</v>
      </c>
      <c r="Y26" s="123"/>
      <c r="Z26" s="120">
        <f t="shared" si="8"/>
        <v>1.0335917312661498</v>
      </c>
      <c r="AA26" s="119">
        <f t="shared" si="9"/>
        <v>1.0336</v>
      </c>
      <c r="AB26" s="118">
        <f t="shared" si="10"/>
        <v>0.20242914979757085</v>
      </c>
      <c r="AC26" s="119">
        <f t="shared" si="11"/>
        <v>0.2024</v>
      </c>
      <c r="AD26" s="118">
        <f t="shared" si="12"/>
        <v>0.2915451895043732</v>
      </c>
      <c r="AE26" s="119">
        <f t="shared" si="13"/>
        <v>0.2915</v>
      </c>
      <c r="AF26" s="118">
        <f t="shared" si="14"/>
        <v>3.225806451612903</v>
      </c>
      <c r="AG26" s="119">
        <f t="shared" si="15"/>
        <v>3.2258</v>
      </c>
      <c r="AH26" s="118">
        <f t="shared" si="16"/>
        <v>0.7731958762886598</v>
      </c>
      <c r="AI26" s="119">
        <f t="shared" si="17"/>
        <v>0.7732</v>
      </c>
      <c r="AJ26" s="118">
        <f t="shared" si="18"/>
        <v>1.3404825737265416</v>
      </c>
      <c r="AK26" s="119">
        <f t="shared" si="19"/>
        <v>1.3405</v>
      </c>
      <c r="AL26" s="124"/>
      <c r="AM26" s="89"/>
    </row>
    <row r="34" ht="15">
      <c r="B34" t="s">
        <v>21</v>
      </c>
    </row>
  </sheetData>
  <sheetProtection/>
  <conditionalFormatting sqref="F7:F26 I7:I26 L7:L26 O7:O26 R7:R26 U7:U26">
    <cfRule type="cellIs" priority="10" dxfId="84" operator="lessThan" stopIfTrue="1">
      <formula>200</formula>
    </cfRule>
  </conditionalFormatting>
  <conditionalFormatting sqref="W7:W26">
    <cfRule type="cellIs" priority="20" dxfId="84" operator="lessThan" stopIfTrue="1">
      <formula>6</formula>
    </cfRule>
  </conditionalFormatting>
  <conditionalFormatting sqref="W7:W26">
    <cfRule type="cellIs" priority="19" dxfId="85" operator="equal" stopIfTrue="1">
      <formula>6</formula>
    </cfRule>
  </conditionalFormatting>
  <conditionalFormatting sqref="G7:G26 J7:J26 M7:M26 P7:P26 S7:S26 V7:V26">
    <cfRule type="cellIs" priority="12" dxfId="84" operator="greaterThan" stopIfTrue="1">
      <formula>10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0" customWidth="1"/>
    <col min="2" max="2" width="26.140625" style="0" customWidth="1"/>
    <col min="3" max="3" width="18.421875" style="0" customWidth="1"/>
    <col min="4" max="4" width="13.00390625" style="0" customWidth="1"/>
    <col min="5" max="19" width="8.00390625" style="0" customWidth="1"/>
    <col min="20" max="21" width="9.140625" style="0" customWidth="1"/>
    <col min="22" max="22" width="4.28125" style="0" customWidth="1"/>
    <col min="23" max="23" width="9.140625" style="0" customWidth="1"/>
    <col min="24" max="38" width="0" style="0" hidden="1" customWidth="1"/>
    <col min="39" max="39" width="9.140625" style="0" customWidth="1"/>
  </cols>
  <sheetData>
    <row r="1" ht="15">
      <c r="A1" s="4" t="s">
        <v>753</v>
      </c>
    </row>
    <row r="2" ht="15">
      <c r="A2" s="4" t="s">
        <v>464</v>
      </c>
    </row>
    <row r="4" spans="1:22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31" t="s">
        <v>376</v>
      </c>
      <c r="R4" s="31" t="s">
        <v>377</v>
      </c>
      <c r="S4" s="31" t="s">
        <v>95</v>
      </c>
      <c r="T4" s="80" t="s">
        <v>54</v>
      </c>
      <c r="U4" s="81" t="s">
        <v>378</v>
      </c>
      <c r="V4" s="31" t="s">
        <v>465</v>
      </c>
    </row>
    <row r="5" spans="1:22" ht="12.75" customHeight="1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31" t="s">
        <v>380</v>
      </c>
      <c r="R5" s="31" t="s">
        <v>381</v>
      </c>
      <c r="S5" s="31"/>
      <c r="T5" s="80" t="s">
        <v>61</v>
      </c>
      <c r="U5" s="81" t="s">
        <v>382</v>
      </c>
      <c r="V5" s="31"/>
    </row>
    <row r="6" spans="1:24" ht="12.75" customHeight="1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80"/>
      <c r="X6" s="81"/>
    </row>
    <row r="7" spans="1:35" ht="15">
      <c r="A7" s="125">
        <v>1</v>
      </c>
      <c r="B7" t="s">
        <v>466</v>
      </c>
      <c r="C7" t="s">
        <v>234</v>
      </c>
      <c r="D7" t="s">
        <v>467</v>
      </c>
      <c r="E7" s="126">
        <v>1</v>
      </c>
      <c r="F7" s="126">
        <v>1171</v>
      </c>
      <c r="G7" s="16">
        <f aca="true" t="shared" si="0" ref="G7:G21">ROUND(X7,4)</f>
        <v>0.0854</v>
      </c>
      <c r="H7" s="126">
        <v>1</v>
      </c>
      <c r="I7" s="126">
        <v>314</v>
      </c>
      <c r="J7" s="16">
        <f aca="true" t="shared" si="1" ref="J7:J21">ROUND(Z7,4)</f>
        <v>0.3185</v>
      </c>
      <c r="K7" s="126">
        <v>1</v>
      </c>
      <c r="L7" s="126">
        <v>800</v>
      </c>
      <c r="M7" s="16">
        <f aca="true" t="shared" si="2" ref="M7:M21">ROUND(AB7,4)</f>
        <v>0.125</v>
      </c>
      <c r="N7" s="126">
        <v>1</v>
      </c>
      <c r="O7" s="126">
        <v>285</v>
      </c>
      <c r="P7" s="16">
        <f aca="true" t="shared" si="3" ref="P7:P21">ROUND(AD7,4)</f>
        <v>0.3509</v>
      </c>
      <c r="Q7" s="126">
        <v>2</v>
      </c>
      <c r="R7" s="126">
        <v>559</v>
      </c>
      <c r="S7" s="16">
        <f aca="true" t="shared" si="4" ref="S7:S21">ROUND(AG7,4)</f>
        <v>0.3578</v>
      </c>
      <c r="T7" s="127">
        <f aca="true" t="shared" si="5" ref="T7:T21">COUNT(E7,H7,K7,N7,Q7)</f>
        <v>5</v>
      </c>
      <c r="U7" s="128">
        <f aca="true" t="shared" si="6" ref="U7:U21">(Y7+AA7+AC7+AE7+S7)</f>
        <v>1.2376</v>
      </c>
      <c r="V7" s="125">
        <v>1</v>
      </c>
      <c r="W7" s="16"/>
      <c r="X7" s="129">
        <f aca="true" t="shared" si="7" ref="X7:X21">(E7*100)/F7</f>
        <v>0.08539709649871904</v>
      </c>
      <c r="Y7" s="16">
        <f aca="true" t="shared" si="8" ref="Y7:Y21">ROUND(X7,4)</f>
        <v>0.0854</v>
      </c>
      <c r="Z7" s="129">
        <f aca="true" t="shared" si="9" ref="Z7:Z21">(H7*100)/I7</f>
        <v>0.3184713375796178</v>
      </c>
      <c r="AA7" s="16">
        <f aca="true" t="shared" si="10" ref="AA7:AA21">ROUND(Z7,4)</f>
        <v>0.3185</v>
      </c>
      <c r="AB7" s="129">
        <f aca="true" t="shared" si="11" ref="AB7:AB21">(K7*100)/L7</f>
        <v>0.125</v>
      </c>
      <c r="AC7" s="16">
        <f aca="true" t="shared" si="12" ref="AC7:AC21">ROUND(AB7,4)</f>
        <v>0.125</v>
      </c>
      <c r="AD7" s="129">
        <f aca="true" t="shared" si="13" ref="AD7:AD21">(N7*100)/O7</f>
        <v>0.3508771929824561</v>
      </c>
      <c r="AE7" s="16">
        <f aca="true" t="shared" si="14" ref="AE7:AE21">ROUND(AD7,4)</f>
        <v>0.3509</v>
      </c>
      <c r="AF7" s="129">
        <f aca="true" t="shared" si="15" ref="AF7:AF21">(Q7*100)/R7</f>
        <v>0.35778175313059035</v>
      </c>
      <c r="AG7" s="16">
        <f aca="true" t="shared" si="16" ref="AG7:AG21">ROUND(AF7,4)</f>
        <v>0.3578</v>
      </c>
      <c r="AH7" s="129" t="e">
        <f>(#REF!*100)/#REF!</f>
        <v>#REF!</v>
      </c>
      <c r="AI7" s="16" t="e">
        <f aca="true" t="shared" si="17" ref="AI7:AI21">ROUND(AH7,4)</f>
        <v>#REF!</v>
      </c>
    </row>
    <row r="8" spans="1:35" ht="15">
      <c r="A8" s="125">
        <v>2</v>
      </c>
      <c r="B8" t="s">
        <v>252</v>
      </c>
      <c r="C8" t="s">
        <v>253</v>
      </c>
      <c r="D8" t="s">
        <v>468</v>
      </c>
      <c r="E8" s="126">
        <v>4</v>
      </c>
      <c r="F8" s="126">
        <v>1058</v>
      </c>
      <c r="G8" s="16">
        <f t="shared" si="0"/>
        <v>0.3781</v>
      </c>
      <c r="H8" s="126">
        <v>8</v>
      </c>
      <c r="I8" s="126">
        <v>5599</v>
      </c>
      <c r="J8" s="16">
        <f t="shared" si="1"/>
        <v>0.1429</v>
      </c>
      <c r="K8" s="126">
        <v>1</v>
      </c>
      <c r="L8" s="126">
        <v>969</v>
      </c>
      <c r="M8" s="16">
        <f t="shared" si="2"/>
        <v>0.1032</v>
      </c>
      <c r="N8" s="126">
        <v>5</v>
      </c>
      <c r="O8" s="126">
        <v>943</v>
      </c>
      <c r="P8" s="16">
        <f t="shared" si="3"/>
        <v>0.5302</v>
      </c>
      <c r="Q8" s="126">
        <v>1</v>
      </c>
      <c r="R8" s="126">
        <v>599</v>
      </c>
      <c r="S8" s="16">
        <f t="shared" si="4"/>
        <v>0.1669</v>
      </c>
      <c r="T8" s="127">
        <f t="shared" si="5"/>
        <v>5</v>
      </c>
      <c r="U8" s="128">
        <f t="shared" si="6"/>
        <v>1.3213</v>
      </c>
      <c r="V8" s="125">
        <v>2</v>
      </c>
      <c r="W8" s="16"/>
      <c r="X8" s="129">
        <f t="shared" si="7"/>
        <v>0.3780718336483932</v>
      </c>
      <c r="Y8" s="16">
        <f t="shared" si="8"/>
        <v>0.3781</v>
      </c>
      <c r="Z8" s="129">
        <f t="shared" si="9"/>
        <v>0.14288265761743169</v>
      </c>
      <c r="AA8" s="16">
        <f t="shared" si="10"/>
        <v>0.1429</v>
      </c>
      <c r="AB8" s="129">
        <f t="shared" si="11"/>
        <v>0.10319917440660474</v>
      </c>
      <c r="AC8" s="16">
        <f t="shared" si="12"/>
        <v>0.1032</v>
      </c>
      <c r="AD8" s="129">
        <f t="shared" si="13"/>
        <v>0.5302226935312832</v>
      </c>
      <c r="AE8" s="16">
        <f t="shared" si="14"/>
        <v>0.5302</v>
      </c>
      <c r="AF8" s="129">
        <f t="shared" si="15"/>
        <v>0.1669449081803005</v>
      </c>
      <c r="AG8" s="16">
        <f t="shared" si="16"/>
        <v>0.1669</v>
      </c>
      <c r="AH8" s="129" t="e">
        <f>(#REF!*100)/#REF!</f>
        <v>#REF!</v>
      </c>
      <c r="AI8" s="16" t="e">
        <f t="shared" si="17"/>
        <v>#REF!</v>
      </c>
    </row>
    <row r="9" spans="1:35" ht="15">
      <c r="A9" s="125">
        <v>3</v>
      </c>
      <c r="B9" t="s">
        <v>469</v>
      </c>
      <c r="C9" t="s">
        <v>470</v>
      </c>
      <c r="D9" t="s">
        <v>471</v>
      </c>
      <c r="E9" s="126">
        <v>1</v>
      </c>
      <c r="F9" s="126">
        <v>958</v>
      </c>
      <c r="G9" s="16">
        <f t="shared" si="0"/>
        <v>0.1044</v>
      </c>
      <c r="H9" s="126">
        <v>2</v>
      </c>
      <c r="I9" s="126">
        <v>736</v>
      </c>
      <c r="J9" s="16">
        <f t="shared" si="1"/>
        <v>0.2717</v>
      </c>
      <c r="K9" s="126">
        <v>1</v>
      </c>
      <c r="L9" s="126">
        <v>419</v>
      </c>
      <c r="M9" s="16">
        <f t="shared" si="2"/>
        <v>0.2387</v>
      </c>
      <c r="N9" s="126">
        <v>2</v>
      </c>
      <c r="O9" s="126">
        <v>409</v>
      </c>
      <c r="P9" s="16">
        <f t="shared" si="3"/>
        <v>0.489</v>
      </c>
      <c r="Q9" s="126">
        <v>6</v>
      </c>
      <c r="R9" s="126">
        <v>2301</v>
      </c>
      <c r="S9" s="16">
        <f t="shared" si="4"/>
        <v>0.2608</v>
      </c>
      <c r="T9" s="127">
        <f t="shared" si="5"/>
        <v>5</v>
      </c>
      <c r="U9" s="128">
        <f t="shared" si="6"/>
        <v>1.3646</v>
      </c>
      <c r="V9" s="125">
        <v>3</v>
      </c>
      <c r="W9" s="16"/>
      <c r="X9" s="129">
        <f t="shared" si="7"/>
        <v>0.10438413361169102</v>
      </c>
      <c r="Y9" s="16">
        <f t="shared" si="8"/>
        <v>0.1044</v>
      </c>
      <c r="Z9" s="129">
        <f t="shared" si="9"/>
        <v>0.2717391304347826</v>
      </c>
      <c r="AA9" s="16">
        <f t="shared" si="10"/>
        <v>0.2717</v>
      </c>
      <c r="AB9" s="129">
        <f t="shared" si="11"/>
        <v>0.2386634844868735</v>
      </c>
      <c r="AC9" s="16">
        <f t="shared" si="12"/>
        <v>0.2387</v>
      </c>
      <c r="AD9" s="129">
        <f t="shared" si="13"/>
        <v>0.4889975550122249</v>
      </c>
      <c r="AE9" s="16">
        <f t="shared" si="14"/>
        <v>0.489</v>
      </c>
      <c r="AF9" s="129">
        <f t="shared" si="15"/>
        <v>0.2607561929595828</v>
      </c>
      <c r="AG9" s="16">
        <f t="shared" si="16"/>
        <v>0.2608</v>
      </c>
      <c r="AH9" s="129" t="e">
        <f>(#REF!*100)/#REF!</f>
        <v>#REF!</v>
      </c>
      <c r="AI9" s="16" t="e">
        <f t="shared" si="17"/>
        <v>#REF!</v>
      </c>
    </row>
    <row r="10" spans="1:35" ht="15">
      <c r="A10" s="125">
        <v>4</v>
      </c>
      <c r="B10" t="s">
        <v>259</v>
      </c>
      <c r="C10" t="s">
        <v>260</v>
      </c>
      <c r="D10" t="s">
        <v>472</v>
      </c>
      <c r="E10" s="126">
        <v>1</v>
      </c>
      <c r="F10" s="126">
        <v>787</v>
      </c>
      <c r="G10" s="16">
        <f t="shared" si="0"/>
        <v>0.1271</v>
      </c>
      <c r="H10" s="126">
        <v>2</v>
      </c>
      <c r="I10" s="126">
        <v>665</v>
      </c>
      <c r="J10" s="16">
        <f t="shared" si="1"/>
        <v>0.3008</v>
      </c>
      <c r="K10" s="126">
        <v>2</v>
      </c>
      <c r="L10" s="126">
        <v>520</v>
      </c>
      <c r="M10" s="16">
        <f t="shared" si="2"/>
        <v>0.3846</v>
      </c>
      <c r="N10" s="126">
        <v>2</v>
      </c>
      <c r="O10" s="126">
        <v>380</v>
      </c>
      <c r="P10" s="16">
        <f t="shared" si="3"/>
        <v>0.5263</v>
      </c>
      <c r="Q10" s="126">
        <v>2</v>
      </c>
      <c r="R10" s="126">
        <v>268</v>
      </c>
      <c r="S10" s="16">
        <f t="shared" si="4"/>
        <v>0.7463</v>
      </c>
      <c r="T10" s="127">
        <f t="shared" si="5"/>
        <v>5</v>
      </c>
      <c r="U10" s="128">
        <f t="shared" si="6"/>
        <v>2.0850999999999997</v>
      </c>
      <c r="V10" s="125">
        <v>4</v>
      </c>
      <c r="W10" s="16"/>
      <c r="X10" s="129">
        <f t="shared" si="7"/>
        <v>0.12706480304955528</v>
      </c>
      <c r="Y10" s="16">
        <f t="shared" si="8"/>
        <v>0.1271</v>
      </c>
      <c r="Z10" s="129">
        <f t="shared" si="9"/>
        <v>0.3007518796992481</v>
      </c>
      <c r="AA10" s="16">
        <f t="shared" si="10"/>
        <v>0.3008</v>
      </c>
      <c r="AB10" s="129">
        <f t="shared" si="11"/>
        <v>0.38461538461538464</v>
      </c>
      <c r="AC10" s="16">
        <f t="shared" si="12"/>
        <v>0.3846</v>
      </c>
      <c r="AD10" s="129">
        <f t="shared" si="13"/>
        <v>0.5263157894736842</v>
      </c>
      <c r="AE10" s="16">
        <f t="shared" si="14"/>
        <v>0.5263</v>
      </c>
      <c r="AF10" s="129">
        <f t="shared" si="15"/>
        <v>0.746268656716418</v>
      </c>
      <c r="AG10" s="16">
        <f t="shared" si="16"/>
        <v>0.7463</v>
      </c>
      <c r="AH10" s="129" t="e">
        <f>(#REF!*100)/#REF!</f>
        <v>#REF!</v>
      </c>
      <c r="AI10" s="16" t="e">
        <f t="shared" si="17"/>
        <v>#REF!</v>
      </c>
    </row>
    <row r="11" spans="1:35" ht="15">
      <c r="A11" s="125">
        <v>5</v>
      </c>
      <c r="B11" t="s">
        <v>473</v>
      </c>
      <c r="C11" t="s">
        <v>474</v>
      </c>
      <c r="D11" t="s">
        <v>475</v>
      </c>
      <c r="E11" s="126">
        <v>2</v>
      </c>
      <c r="F11" s="126">
        <v>1603</v>
      </c>
      <c r="G11" s="16">
        <f t="shared" si="0"/>
        <v>0.1248</v>
      </c>
      <c r="H11" s="126">
        <v>5</v>
      </c>
      <c r="I11" s="126">
        <v>1279</v>
      </c>
      <c r="J11" s="16">
        <f t="shared" si="1"/>
        <v>0.3909</v>
      </c>
      <c r="K11" s="126">
        <v>3</v>
      </c>
      <c r="L11" s="126">
        <v>1229</v>
      </c>
      <c r="M11" s="16">
        <f t="shared" si="2"/>
        <v>0.2441</v>
      </c>
      <c r="N11" s="126">
        <v>9</v>
      </c>
      <c r="O11" s="126">
        <v>894</v>
      </c>
      <c r="P11" s="16">
        <f t="shared" si="3"/>
        <v>1.0067</v>
      </c>
      <c r="Q11" s="126">
        <v>2</v>
      </c>
      <c r="R11" s="126">
        <v>506</v>
      </c>
      <c r="S11" s="16">
        <f t="shared" si="4"/>
        <v>0.3953</v>
      </c>
      <c r="T11" s="127">
        <f t="shared" si="5"/>
        <v>5</v>
      </c>
      <c r="U11" s="128">
        <f t="shared" si="6"/>
        <v>2.1618</v>
      </c>
      <c r="V11" s="125">
        <v>5</v>
      </c>
      <c r="W11" s="16"/>
      <c r="X11" s="129">
        <f t="shared" si="7"/>
        <v>0.12476606363069245</v>
      </c>
      <c r="Y11" s="16">
        <f t="shared" si="8"/>
        <v>0.1248</v>
      </c>
      <c r="Z11" s="129">
        <f t="shared" si="9"/>
        <v>0.39093041438623927</v>
      </c>
      <c r="AA11" s="16">
        <f t="shared" si="10"/>
        <v>0.3909</v>
      </c>
      <c r="AB11" s="129">
        <f t="shared" si="11"/>
        <v>0.24410089503661514</v>
      </c>
      <c r="AC11" s="16">
        <f t="shared" si="12"/>
        <v>0.2441</v>
      </c>
      <c r="AD11" s="129">
        <f t="shared" si="13"/>
        <v>1.0067114093959733</v>
      </c>
      <c r="AE11" s="16">
        <f t="shared" si="14"/>
        <v>1.0067</v>
      </c>
      <c r="AF11" s="129">
        <f t="shared" si="15"/>
        <v>0.3952569169960474</v>
      </c>
      <c r="AG11" s="16">
        <f t="shared" si="16"/>
        <v>0.3953</v>
      </c>
      <c r="AH11" s="129" t="e">
        <f>(#REF!*100)/#REF!</f>
        <v>#REF!</v>
      </c>
      <c r="AI11" s="16" t="e">
        <f t="shared" si="17"/>
        <v>#REF!</v>
      </c>
    </row>
    <row r="12" spans="1:35" ht="15">
      <c r="A12" s="125">
        <v>6</v>
      </c>
      <c r="B12" t="s">
        <v>476</v>
      </c>
      <c r="C12" t="s">
        <v>449</v>
      </c>
      <c r="D12" t="s">
        <v>477</v>
      </c>
      <c r="E12" s="126">
        <v>1</v>
      </c>
      <c r="F12" s="126">
        <v>377</v>
      </c>
      <c r="G12" s="16">
        <f t="shared" si="0"/>
        <v>0.2653</v>
      </c>
      <c r="H12" s="126">
        <v>1</v>
      </c>
      <c r="I12" s="126">
        <v>336</v>
      </c>
      <c r="J12" s="16">
        <f t="shared" si="1"/>
        <v>0.2976</v>
      </c>
      <c r="K12" s="126">
        <v>4</v>
      </c>
      <c r="L12" s="126">
        <v>874</v>
      </c>
      <c r="M12" s="16">
        <f t="shared" si="2"/>
        <v>0.4577</v>
      </c>
      <c r="N12" s="126">
        <v>3</v>
      </c>
      <c r="O12" s="126">
        <v>645</v>
      </c>
      <c r="P12" s="16">
        <f t="shared" si="3"/>
        <v>0.4651</v>
      </c>
      <c r="Q12" s="126">
        <v>5</v>
      </c>
      <c r="R12" s="126">
        <v>525</v>
      </c>
      <c r="S12" s="16">
        <f t="shared" si="4"/>
        <v>0.9524</v>
      </c>
      <c r="T12" s="127">
        <f t="shared" si="5"/>
        <v>5</v>
      </c>
      <c r="U12" s="128">
        <f t="shared" si="6"/>
        <v>2.4381</v>
      </c>
      <c r="V12" s="125">
        <v>6</v>
      </c>
      <c r="W12" s="16"/>
      <c r="X12" s="129">
        <f t="shared" si="7"/>
        <v>0.26525198938992045</v>
      </c>
      <c r="Y12" s="16">
        <f t="shared" si="8"/>
        <v>0.2653</v>
      </c>
      <c r="Z12" s="129">
        <f t="shared" si="9"/>
        <v>0.2976190476190476</v>
      </c>
      <c r="AA12" s="16">
        <f t="shared" si="10"/>
        <v>0.2976</v>
      </c>
      <c r="AB12" s="129">
        <f t="shared" si="11"/>
        <v>0.4576659038901602</v>
      </c>
      <c r="AC12" s="16">
        <f t="shared" si="12"/>
        <v>0.4577</v>
      </c>
      <c r="AD12" s="129">
        <f t="shared" si="13"/>
        <v>0.46511627906976744</v>
      </c>
      <c r="AE12" s="16">
        <f t="shared" si="14"/>
        <v>0.4651</v>
      </c>
      <c r="AF12" s="129">
        <f t="shared" si="15"/>
        <v>0.9523809523809523</v>
      </c>
      <c r="AG12" s="16">
        <f t="shared" si="16"/>
        <v>0.9524</v>
      </c>
      <c r="AH12" s="129" t="e">
        <f>(#REF!*100)/#REF!</f>
        <v>#REF!</v>
      </c>
      <c r="AI12" s="16" t="e">
        <f t="shared" si="17"/>
        <v>#REF!</v>
      </c>
    </row>
    <row r="13" spans="1:35" ht="15">
      <c r="A13" s="125">
        <v>7</v>
      </c>
      <c r="B13" t="s">
        <v>478</v>
      </c>
      <c r="C13" t="s">
        <v>272</v>
      </c>
      <c r="D13" t="s">
        <v>479</v>
      </c>
      <c r="E13" s="126">
        <v>1</v>
      </c>
      <c r="F13" s="126">
        <v>1089</v>
      </c>
      <c r="G13" s="16">
        <f t="shared" si="0"/>
        <v>0.0918</v>
      </c>
      <c r="H13" s="126">
        <v>1</v>
      </c>
      <c r="I13" s="126">
        <v>971</v>
      </c>
      <c r="J13" s="16">
        <f t="shared" si="1"/>
        <v>0.103</v>
      </c>
      <c r="K13" s="126">
        <v>7</v>
      </c>
      <c r="L13" s="126">
        <v>2157</v>
      </c>
      <c r="M13" s="16">
        <f t="shared" si="2"/>
        <v>0.3245</v>
      </c>
      <c r="N13" s="126">
        <v>8</v>
      </c>
      <c r="O13" s="126">
        <v>917</v>
      </c>
      <c r="P13" s="16">
        <f t="shared" si="3"/>
        <v>0.8724</v>
      </c>
      <c r="Q13" s="126">
        <v>30</v>
      </c>
      <c r="R13" s="126">
        <v>2718</v>
      </c>
      <c r="S13" s="16">
        <f t="shared" si="4"/>
        <v>1.1038</v>
      </c>
      <c r="T13" s="127">
        <f t="shared" si="5"/>
        <v>5</v>
      </c>
      <c r="U13" s="128">
        <f t="shared" si="6"/>
        <v>2.4955</v>
      </c>
      <c r="V13" s="125">
        <v>7</v>
      </c>
      <c r="W13" s="16"/>
      <c r="X13" s="129">
        <f t="shared" si="7"/>
        <v>0.09182736455463728</v>
      </c>
      <c r="Y13" s="16">
        <f t="shared" si="8"/>
        <v>0.0918</v>
      </c>
      <c r="Z13" s="129">
        <f t="shared" si="9"/>
        <v>0.10298661174047374</v>
      </c>
      <c r="AA13" s="16">
        <f t="shared" si="10"/>
        <v>0.103</v>
      </c>
      <c r="AB13" s="129">
        <f t="shared" si="11"/>
        <v>0.3245248029670839</v>
      </c>
      <c r="AC13" s="16">
        <f t="shared" si="12"/>
        <v>0.3245</v>
      </c>
      <c r="AD13" s="129">
        <f t="shared" si="13"/>
        <v>0.8724100327153762</v>
      </c>
      <c r="AE13" s="16">
        <f t="shared" si="14"/>
        <v>0.8724</v>
      </c>
      <c r="AF13" s="129">
        <f t="shared" si="15"/>
        <v>1.1037527593818985</v>
      </c>
      <c r="AG13" s="16">
        <f t="shared" si="16"/>
        <v>1.1038</v>
      </c>
      <c r="AH13" s="129" t="e">
        <f>(#REF!*100)/#REF!</f>
        <v>#REF!</v>
      </c>
      <c r="AI13" s="16" t="e">
        <f t="shared" si="17"/>
        <v>#REF!</v>
      </c>
    </row>
    <row r="14" spans="1:35" ht="15">
      <c r="A14" s="125">
        <v>8</v>
      </c>
      <c r="B14" t="s">
        <v>480</v>
      </c>
      <c r="C14" t="s">
        <v>234</v>
      </c>
      <c r="D14" t="s">
        <v>481</v>
      </c>
      <c r="E14" s="126">
        <v>6</v>
      </c>
      <c r="F14" s="126">
        <v>451</v>
      </c>
      <c r="G14" s="16">
        <f t="shared" si="0"/>
        <v>1.3304</v>
      </c>
      <c r="H14" s="126">
        <v>3</v>
      </c>
      <c r="I14" s="126">
        <v>2775</v>
      </c>
      <c r="J14" s="16">
        <f t="shared" si="1"/>
        <v>0.1081</v>
      </c>
      <c r="K14" s="126">
        <v>5</v>
      </c>
      <c r="L14" s="126">
        <v>800</v>
      </c>
      <c r="M14" s="16">
        <f t="shared" si="2"/>
        <v>0.625</v>
      </c>
      <c r="N14" s="126">
        <v>1</v>
      </c>
      <c r="O14" s="126">
        <v>213</v>
      </c>
      <c r="P14" s="16">
        <f t="shared" si="3"/>
        <v>0.4695</v>
      </c>
      <c r="Q14" s="126">
        <v>1</v>
      </c>
      <c r="R14" s="126">
        <v>559</v>
      </c>
      <c r="S14" s="16">
        <f t="shared" si="4"/>
        <v>0.1789</v>
      </c>
      <c r="T14" s="127">
        <f t="shared" si="5"/>
        <v>5</v>
      </c>
      <c r="U14" s="128">
        <f t="shared" si="6"/>
        <v>2.7119000000000004</v>
      </c>
      <c r="V14" s="125">
        <v>8</v>
      </c>
      <c r="W14" s="16"/>
      <c r="X14" s="129">
        <f t="shared" si="7"/>
        <v>1.3303769401330376</v>
      </c>
      <c r="Y14" s="16">
        <f t="shared" si="8"/>
        <v>1.3304</v>
      </c>
      <c r="Z14" s="129">
        <f t="shared" si="9"/>
        <v>0.10810810810810811</v>
      </c>
      <c r="AA14" s="16">
        <f t="shared" si="10"/>
        <v>0.1081</v>
      </c>
      <c r="AB14" s="129">
        <f t="shared" si="11"/>
        <v>0.625</v>
      </c>
      <c r="AC14" s="16">
        <f t="shared" si="12"/>
        <v>0.625</v>
      </c>
      <c r="AD14" s="129">
        <f t="shared" si="13"/>
        <v>0.4694835680751174</v>
      </c>
      <c r="AE14" s="16">
        <f t="shared" si="14"/>
        <v>0.4695</v>
      </c>
      <c r="AF14" s="129">
        <f t="shared" si="15"/>
        <v>0.17889087656529518</v>
      </c>
      <c r="AG14" s="16">
        <f t="shared" si="16"/>
        <v>0.1789</v>
      </c>
      <c r="AH14" s="129" t="e">
        <f>(#REF!*100)/#REF!</f>
        <v>#REF!</v>
      </c>
      <c r="AI14" s="16" t="e">
        <f t="shared" si="17"/>
        <v>#REF!</v>
      </c>
    </row>
    <row r="15" spans="1:35" ht="15">
      <c r="A15" s="125">
        <v>9</v>
      </c>
      <c r="B15" t="s">
        <v>482</v>
      </c>
      <c r="C15" t="s">
        <v>483</v>
      </c>
      <c r="D15" t="s">
        <v>484</v>
      </c>
      <c r="E15" s="126">
        <v>1</v>
      </c>
      <c r="F15" s="126">
        <v>332</v>
      </c>
      <c r="G15" s="16">
        <f t="shared" si="0"/>
        <v>0.3012</v>
      </c>
      <c r="H15" s="126">
        <v>1</v>
      </c>
      <c r="I15" s="126">
        <v>223</v>
      </c>
      <c r="J15" s="16">
        <f t="shared" si="1"/>
        <v>0.4484</v>
      </c>
      <c r="K15" s="126">
        <v>4</v>
      </c>
      <c r="L15" s="126">
        <v>894</v>
      </c>
      <c r="M15" s="16">
        <f t="shared" si="2"/>
        <v>0.4474</v>
      </c>
      <c r="N15" s="126">
        <v>9</v>
      </c>
      <c r="O15" s="126">
        <v>691</v>
      </c>
      <c r="P15" s="16">
        <f t="shared" si="3"/>
        <v>1.3025</v>
      </c>
      <c r="Q15" s="126">
        <v>1</v>
      </c>
      <c r="R15" s="126">
        <v>462</v>
      </c>
      <c r="S15" s="16">
        <f t="shared" si="4"/>
        <v>0.2165</v>
      </c>
      <c r="T15" s="127">
        <f t="shared" si="5"/>
        <v>5</v>
      </c>
      <c r="U15" s="128">
        <f t="shared" si="6"/>
        <v>2.716</v>
      </c>
      <c r="V15" s="125">
        <v>9</v>
      </c>
      <c r="W15" s="16"/>
      <c r="X15" s="129">
        <f t="shared" si="7"/>
        <v>0.30120481927710846</v>
      </c>
      <c r="Y15" s="16">
        <f t="shared" si="8"/>
        <v>0.3012</v>
      </c>
      <c r="Z15" s="129">
        <f t="shared" si="9"/>
        <v>0.4484304932735426</v>
      </c>
      <c r="AA15" s="16">
        <f t="shared" si="10"/>
        <v>0.4484</v>
      </c>
      <c r="AB15" s="129">
        <f t="shared" si="11"/>
        <v>0.44742729306487694</v>
      </c>
      <c r="AC15" s="16">
        <f t="shared" si="12"/>
        <v>0.4474</v>
      </c>
      <c r="AD15" s="129">
        <f t="shared" si="13"/>
        <v>1.3024602026049203</v>
      </c>
      <c r="AE15" s="16">
        <f t="shared" si="14"/>
        <v>1.3025</v>
      </c>
      <c r="AF15" s="129">
        <f t="shared" si="15"/>
        <v>0.21645021645021645</v>
      </c>
      <c r="AG15" s="16">
        <f t="shared" si="16"/>
        <v>0.2165</v>
      </c>
      <c r="AH15" s="129" t="e">
        <f>(#REF!*100)/#REF!</f>
        <v>#REF!</v>
      </c>
      <c r="AI15" s="16" t="e">
        <f t="shared" si="17"/>
        <v>#REF!</v>
      </c>
    </row>
    <row r="16" spans="1:35" ht="15">
      <c r="A16" s="125">
        <v>10</v>
      </c>
      <c r="B16" t="s">
        <v>485</v>
      </c>
      <c r="C16" t="s">
        <v>486</v>
      </c>
      <c r="D16" t="s">
        <v>487</v>
      </c>
      <c r="E16" s="126">
        <v>6</v>
      </c>
      <c r="F16" s="126">
        <v>1025</v>
      </c>
      <c r="G16" s="16">
        <f t="shared" si="0"/>
        <v>0.5854</v>
      </c>
      <c r="H16" s="126">
        <v>3</v>
      </c>
      <c r="I16" s="126">
        <v>442</v>
      </c>
      <c r="J16" s="16">
        <f t="shared" si="1"/>
        <v>0.6787</v>
      </c>
      <c r="K16" s="126">
        <v>7</v>
      </c>
      <c r="L16" s="126">
        <v>414</v>
      </c>
      <c r="M16" s="16">
        <f t="shared" si="2"/>
        <v>1.6908</v>
      </c>
      <c r="N16" s="126">
        <v>2</v>
      </c>
      <c r="O16" s="126">
        <v>581</v>
      </c>
      <c r="P16" s="16">
        <f t="shared" si="3"/>
        <v>0.3442</v>
      </c>
      <c r="Q16" s="126">
        <v>2</v>
      </c>
      <c r="R16" s="126">
        <v>583</v>
      </c>
      <c r="S16" s="16">
        <f t="shared" si="4"/>
        <v>0.3431</v>
      </c>
      <c r="T16" s="127">
        <f t="shared" si="5"/>
        <v>5</v>
      </c>
      <c r="U16" s="128">
        <f t="shared" si="6"/>
        <v>3.6422000000000003</v>
      </c>
      <c r="V16" s="125">
        <v>10</v>
      </c>
      <c r="W16" s="16"/>
      <c r="X16" s="129">
        <f t="shared" si="7"/>
        <v>0.5853658536585366</v>
      </c>
      <c r="Y16" s="16">
        <f t="shared" si="8"/>
        <v>0.5854</v>
      </c>
      <c r="Z16" s="129">
        <f t="shared" si="9"/>
        <v>0.6787330316742082</v>
      </c>
      <c r="AA16" s="16">
        <f t="shared" si="10"/>
        <v>0.6787</v>
      </c>
      <c r="AB16" s="129">
        <f t="shared" si="11"/>
        <v>1.6908212560386473</v>
      </c>
      <c r="AC16" s="16">
        <f t="shared" si="12"/>
        <v>1.6908</v>
      </c>
      <c r="AD16" s="129">
        <f t="shared" si="13"/>
        <v>0.3442340791738382</v>
      </c>
      <c r="AE16" s="16">
        <f t="shared" si="14"/>
        <v>0.3442</v>
      </c>
      <c r="AF16" s="129">
        <f t="shared" si="15"/>
        <v>0.34305317324185247</v>
      </c>
      <c r="AG16" s="16">
        <f t="shared" si="16"/>
        <v>0.3431</v>
      </c>
      <c r="AH16" s="129" t="e">
        <f>(#REF!*100)/#REF!</f>
        <v>#REF!</v>
      </c>
      <c r="AI16" s="16" t="e">
        <f t="shared" si="17"/>
        <v>#REF!</v>
      </c>
    </row>
    <row r="17" spans="1:35" ht="15">
      <c r="A17" s="125">
        <v>11</v>
      </c>
      <c r="B17" t="s">
        <v>751</v>
      </c>
      <c r="C17" t="s">
        <v>713</v>
      </c>
      <c r="D17" t="s">
        <v>752</v>
      </c>
      <c r="E17" s="126">
        <v>7</v>
      </c>
      <c r="F17" s="126">
        <v>2301</v>
      </c>
      <c r="G17" s="16">
        <f t="shared" si="0"/>
        <v>0.3042</v>
      </c>
      <c r="H17" s="126">
        <v>1</v>
      </c>
      <c r="I17" s="126">
        <v>280</v>
      </c>
      <c r="J17" s="16">
        <f t="shared" si="1"/>
        <v>0.3571</v>
      </c>
      <c r="K17" s="126">
        <v>1</v>
      </c>
      <c r="L17" s="126">
        <v>448</v>
      </c>
      <c r="M17" s="16">
        <f t="shared" si="2"/>
        <v>0.2232</v>
      </c>
      <c r="N17" s="126">
        <v>6</v>
      </c>
      <c r="O17" s="126">
        <v>404</v>
      </c>
      <c r="P17" s="16">
        <f t="shared" si="3"/>
        <v>1.4851</v>
      </c>
      <c r="Q17" s="126">
        <v>6</v>
      </c>
      <c r="R17" s="126">
        <v>419</v>
      </c>
      <c r="S17" s="16">
        <f t="shared" si="4"/>
        <v>1.432</v>
      </c>
      <c r="T17" s="127">
        <f t="shared" si="5"/>
        <v>5</v>
      </c>
      <c r="U17" s="128">
        <f t="shared" si="6"/>
        <v>3.8016</v>
      </c>
      <c r="V17" s="125">
        <v>11</v>
      </c>
      <c r="W17" s="16"/>
      <c r="X17" s="129">
        <f t="shared" si="7"/>
        <v>0.3042155584528466</v>
      </c>
      <c r="Y17" s="16">
        <f t="shared" si="8"/>
        <v>0.3042</v>
      </c>
      <c r="Z17" s="129">
        <f t="shared" si="9"/>
        <v>0.35714285714285715</v>
      </c>
      <c r="AA17" s="16">
        <f t="shared" si="10"/>
        <v>0.3571</v>
      </c>
      <c r="AB17" s="129">
        <f t="shared" si="11"/>
        <v>0.22321428571428573</v>
      </c>
      <c r="AC17" s="16">
        <f t="shared" si="12"/>
        <v>0.2232</v>
      </c>
      <c r="AD17" s="129">
        <f t="shared" si="13"/>
        <v>1.4851485148514851</v>
      </c>
      <c r="AE17" s="16">
        <f t="shared" si="14"/>
        <v>1.4851</v>
      </c>
      <c r="AF17" s="129">
        <f t="shared" si="15"/>
        <v>1.431980906921241</v>
      </c>
      <c r="AG17" s="16">
        <f t="shared" si="16"/>
        <v>1.432</v>
      </c>
      <c r="AH17" s="129"/>
      <c r="AI17" s="16"/>
    </row>
    <row r="18" spans="1:35" ht="15">
      <c r="A18" s="125">
        <v>12</v>
      </c>
      <c r="B18" t="s">
        <v>488</v>
      </c>
      <c r="C18" t="s">
        <v>247</v>
      </c>
      <c r="D18" t="s">
        <v>489</v>
      </c>
      <c r="E18" s="126">
        <v>32</v>
      </c>
      <c r="F18" s="126">
        <v>2591</v>
      </c>
      <c r="G18" s="16">
        <f t="shared" si="0"/>
        <v>1.235</v>
      </c>
      <c r="H18" s="126">
        <v>1</v>
      </c>
      <c r="I18" s="126">
        <v>1603</v>
      </c>
      <c r="J18" s="16">
        <f t="shared" si="1"/>
        <v>0.0624</v>
      </c>
      <c r="K18" s="126">
        <v>10</v>
      </c>
      <c r="L18" s="126">
        <v>1204</v>
      </c>
      <c r="M18" s="16">
        <f t="shared" si="2"/>
        <v>0.8306</v>
      </c>
      <c r="N18" s="126">
        <v>2</v>
      </c>
      <c r="O18" s="126">
        <v>1279</v>
      </c>
      <c r="P18" s="16">
        <f t="shared" si="3"/>
        <v>0.1564</v>
      </c>
      <c r="Q18" s="126">
        <v>21</v>
      </c>
      <c r="R18" s="126">
        <v>1229</v>
      </c>
      <c r="S18" s="16">
        <f t="shared" si="4"/>
        <v>1.7087</v>
      </c>
      <c r="T18" s="127">
        <f t="shared" si="5"/>
        <v>5</v>
      </c>
      <c r="U18" s="128">
        <f t="shared" si="6"/>
        <v>3.9931</v>
      </c>
      <c r="V18" s="125">
        <v>12</v>
      </c>
      <c r="W18" s="16"/>
      <c r="X18" s="129">
        <f t="shared" si="7"/>
        <v>1.2350443844075647</v>
      </c>
      <c r="Y18" s="16">
        <f t="shared" si="8"/>
        <v>1.235</v>
      </c>
      <c r="Z18" s="129">
        <f t="shared" si="9"/>
        <v>0.06238303181534623</v>
      </c>
      <c r="AA18" s="16">
        <f t="shared" si="10"/>
        <v>0.0624</v>
      </c>
      <c r="AB18" s="129">
        <f t="shared" si="11"/>
        <v>0.8305647840531561</v>
      </c>
      <c r="AC18" s="16">
        <f t="shared" si="12"/>
        <v>0.8306</v>
      </c>
      <c r="AD18" s="129">
        <f t="shared" si="13"/>
        <v>0.1563721657544957</v>
      </c>
      <c r="AE18" s="16">
        <f t="shared" si="14"/>
        <v>0.1564</v>
      </c>
      <c r="AF18" s="129">
        <f t="shared" si="15"/>
        <v>1.7087062652563059</v>
      </c>
      <c r="AG18" s="16">
        <f t="shared" si="16"/>
        <v>1.7087</v>
      </c>
      <c r="AH18" s="129" t="e">
        <f>(#REF!*100)/#REF!</f>
        <v>#REF!</v>
      </c>
      <c r="AI18" s="16" t="e">
        <f t="shared" si="17"/>
        <v>#REF!</v>
      </c>
    </row>
    <row r="19" spans="1:35" ht="15">
      <c r="A19" s="125">
        <v>13</v>
      </c>
      <c r="B19" t="s">
        <v>488</v>
      </c>
      <c r="C19" t="s">
        <v>247</v>
      </c>
      <c r="D19" t="s">
        <v>490</v>
      </c>
      <c r="E19" s="126">
        <v>13</v>
      </c>
      <c r="F19" s="126">
        <v>1204</v>
      </c>
      <c r="G19" s="16">
        <f t="shared" si="0"/>
        <v>1.0797</v>
      </c>
      <c r="H19" s="126">
        <v>2</v>
      </c>
      <c r="I19" s="126">
        <v>1229</v>
      </c>
      <c r="J19" s="16">
        <f t="shared" si="1"/>
        <v>0.1627</v>
      </c>
      <c r="K19" s="126">
        <v>2</v>
      </c>
      <c r="L19" s="126">
        <v>921</v>
      </c>
      <c r="M19" s="16">
        <f t="shared" si="2"/>
        <v>0.2172</v>
      </c>
      <c r="N19" s="126">
        <v>4</v>
      </c>
      <c r="O19" s="126">
        <v>691</v>
      </c>
      <c r="P19" s="16">
        <f t="shared" si="3"/>
        <v>0.5789</v>
      </c>
      <c r="Q19" s="126">
        <v>28</v>
      </c>
      <c r="R19" s="126">
        <v>1279</v>
      </c>
      <c r="S19" s="16">
        <f t="shared" si="4"/>
        <v>2.1892</v>
      </c>
      <c r="T19" s="127">
        <f t="shared" si="5"/>
        <v>5</v>
      </c>
      <c r="U19" s="128">
        <f t="shared" si="6"/>
        <v>4.2277000000000005</v>
      </c>
      <c r="V19" s="125">
        <v>13</v>
      </c>
      <c r="W19" s="16"/>
      <c r="X19" s="129">
        <f t="shared" si="7"/>
        <v>1.079734219269103</v>
      </c>
      <c r="Y19" s="16">
        <f t="shared" si="8"/>
        <v>1.0797</v>
      </c>
      <c r="Z19" s="129">
        <f t="shared" si="9"/>
        <v>0.16273393002441008</v>
      </c>
      <c r="AA19" s="16">
        <f t="shared" si="10"/>
        <v>0.1627</v>
      </c>
      <c r="AB19" s="129">
        <f t="shared" si="11"/>
        <v>0.21715526601520088</v>
      </c>
      <c r="AC19" s="16">
        <f t="shared" si="12"/>
        <v>0.2172</v>
      </c>
      <c r="AD19" s="129">
        <f t="shared" si="13"/>
        <v>0.5788712011577424</v>
      </c>
      <c r="AE19" s="16">
        <f t="shared" si="14"/>
        <v>0.5789</v>
      </c>
      <c r="AF19" s="129">
        <f t="shared" si="15"/>
        <v>2.18921032056294</v>
      </c>
      <c r="AG19" s="16">
        <f t="shared" si="16"/>
        <v>2.1892</v>
      </c>
      <c r="AH19" s="129" t="e">
        <f>(#REF!*100)/#REF!</f>
        <v>#REF!</v>
      </c>
      <c r="AI19" s="16" t="e">
        <f t="shared" si="17"/>
        <v>#REF!</v>
      </c>
    </row>
    <row r="20" spans="1:35" ht="15">
      <c r="A20" s="125">
        <v>14</v>
      </c>
      <c r="B20" t="s">
        <v>265</v>
      </c>
      <c r="C20" t="s">
        <v>266</v>
      </c>
      <c r="D20" t="s">
        <v>491</v>
      </c>
      <c r="E20" s="126">
        <v>13</v>
      </c>
      <c r="F20" s="126">
        <v>2128</v>
      </c>
      <c r="G20" s="16">
        <f t="shared" si="0"/>
        <v>0.6109</v>
      </c>
      <c r="H20" s="126">
        <v>9</v>
      </c>
      <c r="I20" s="126">
        <v>1204</v>
      </c>
      <c r="J20" s="16">
        <f t="shared" si="1"/>
        <v>0.7475</v>
      </c>
      <c r="K20" s="126">
        <v>10</v>
      </c>
      <c r="L20" s="126">
        <v>1229</v>
      </c>
      <c r="M20" s="16">
        <f t="shared" si="2"/>
        <v>0.8137</v>
      </c>
      <c r="N20" s="126">
        <v>9</v>
      </c>
      <c r="O20" s="126">
        <v>921</v>
      </c>
      <c r="P20" s="16">
        <f t="shared" si="3"/>
        <v>0.9772</v>
      </c>
      <c r="Q20" s="126">
        <v>5</v>
      </c>
      <c r="R20" s="126">
        <v>346</v>
      </c>
      <c r="S20" s="16">
        <f t="shared" si="4"/>
        <v>1.4451</v>
      </c>
      <c r="T20" s="127">
        <f t="shared" si="5"/>
        <v>5</v>
      </c>
      <c r="U20" s="128">
        <f t="shared" si="6"/>
        <v>4.5944</v>
      </c>
      <c r="V20" s="125">
        <v>14</v>
      </c>
      <c r="W20" s="16"/>
      <c r="X20" s="129">
        <f t="shared" si="7"/>
        <v>0.6109022556390977</v>
      </c>
      <c r="Y20" s="16">
        <f t="shared" si="8"/>
        <v>0.6109</v>
      </c>
      <c r="Z20" s="129">
        <f t="shared" si="9"/>
        <v>0.7475083056478405</v>
      </c>
      <c r="AA20" s="16">
        <f t="shared" si="10"/>
        <v>0.7475</v>
      </c>
      <c r="AB20" s="129">
        <f t="shared" si="11"/>
        <v>0.8136696501220505</v>
      </c>
      <c r="AC20" s="16">
        <f t="shared" si="12"/>
        <v>0.8137</v>
      </c>
      <c r="AD20" s="129">
        <f t="shared" si="13"/>
        <v>0.9771986970684039</v>
      </c>
      <c r="AE20" s="16">
        <f t="shared" si="14"/>
        <v>0.9772</v>
      </c>
      <c r="AF20" s="129">
        <f t="shared" si="15"/>
        <v>1.4450867052023122</v>
      </c>
      <c r="AG20" s="16">
        <f t="shared" si="16"/>
        <v>1.4451</v>
      </c>
      <c r="AH20" s="129" t="e">
        <f>(#REF!*100)/#REF!</f>
        <v>#REF!</v>
      </c>
      <c r="AI20" s="16" t="e">
        <f t="shared" si="17"/>
        <v>#REF!</v>
      </c>
    </row>
    <row r="21" spans="1:35" ht="15">
      <c r="A21" s="125">
        <v>15</v>
      </c>
      <c r="B21" t="s">
        <v>254</v>
      </c>
      <c r="C21" t="s">
        <v>255</v>
      </c>
      <c r="D21" t="s">
        <v>492</v>
      </c>
      <c r="E21" s="126">
        <v>7</v>
      </c>
      <c r="F21" s="126">
        <v>257</v>
      </c>
      <c r="G21" s="16">
        <f t="shared" si="0"/>
        <v>2.7237</v>
      </c>
      <c r="H21" s="126">
        <v>1</v>
      </c>
      <c r="I21" s="126">
        <v>1204</v>
      </c>
      <c r="J21" s="16">
        <f t="shared" si="1"/>
        <v>0.0831</v>
      </c>
      <c r="K21" s="126">
        <v>3</v>
      </c>
      <c r="L21" s="126">
        <v>1279</v>
      </c>
      <c r="M21" s="16">
        <f t="shared" si="2"/>
        <v>0.2346</v>
      </c>
      <c r="N21" s="126">
        <v>11</v>
      </c>
      <c r="O21" s="126">
        <v>1229</v>
      </c>
      <c r="P21" s="16">
        <f t="shared" si="3"/>
        <v>0.895</v>
      </c>
      <c r="Q21" s="126">
        <v>6</v>
      </c>
      <c r="R21" s="126">
        <v>894</v>
      </c>
      <c r="S21" s="16">
        <f t="shared" si="4"/>
        <v>0.6711</v>
      </c>
      <c r="T21" s="127">
        <f t="shared" si="5"/>
        <v>5</v>
      </c>
      <c r="U21" s="128">
        <f t="shared" si="6"/>
        <v>4.6075</v>
      </c>
      <c r="V21" s="125">
        <v>15</v>
      </c>
      <c r="W21" s="16"/>
      <c r="X21" s="129">
        <f t="shared" si="7"/>
        <v>2.7237354085603114</v>
      </c>
      <c r="Y21" s="16">
        <f t="shared" si="8"/>
        <v>2.7237</v>
      </c>
      <c r="Z21" s="129">
        <f t="shared" si="9"/>
        <v>0.08305647840531562</v>
      </c>
      <c r="AA21" s="16">
        <f t="shared" si="10"/>
        <v>0.0831</v>
      </c>
      <c r="AB21" s="129">
        <f t="shared" si="11"/>
        <v>0.23455824863174354</v>
      </c>
      <c r="AC21" s="16">
        <f t="shared" si="12"/>
        <v>0.2346</v>
      </c>
      <c r="AD21" s="129">
        <f t="shared" si="13"/>
        <v>0.8950366151342555</v>
      </c>
      <c r="AE21" s="16">
        <f t="shared" si="14"/>
        <v>0.895</v>
      </c>
      <c r="AF21" s="129">
        <f t="shared" si="15"/>
        <v>0.6711409395973155</v>
      </c>
      <c r="AG21" s="16">
        <f t="shared" si="16"/>
        <v>0.6711</v>
      </c>
      <c r="AH21" s="129" t="e">
        <f>(#REF!*100)/#REF!</f>
        <v>#REF!</v>
      </c>
      <c r="AI21" s="16" t="e">
        <f t="shared" si="17"/>
        <v>#REF!</v>
      </c>
    </row>
    <row r="29" ht="15">
      <c r="B29" t="s">
        <v>21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18.00390625" style="0" customWidth="1"/>
    <col min="4" max="4" width="14.7109375" style="0" customWidth="1"/>
    <col min="5" max="19" width="8.00390625" style="0" customWidth="1"/>
    <col min="20" max="21" width="9.140625" style="0" customWidth="1"/>
    <col min="22" max="22" width="5.00390625" style="0" customWidth="1"/>
    <col min="23" max="23" width="9.140625" style="0" customWidth="1"/>
    <col min="24" max="37" width="0" style="0" hidden="1" customWidth="1"/>
    <col min="38" max="38" width="9.140625" style="0" customWidth="1"/>
  </cols>
  <sheetData>
    <row r="1" spans="1:37" ht="20.25">
      <c r="A1" s="26"/>
      <c r="B1" s="31" t="s">
        <v>493</v>
      </c>
      <c r="C1" s="108"/>
      <c r="D1" s="83"/>
      <c r="E1" s="28"/>
      <c r="F1" s="31"/>
      <c r="G1" s="31"/>
      <c r="H1" s="28"/>
      <c r="I1" s="31"/>
      <c r="J1" s="28"/>
      <c r="K1" s="31"/>
      <c r="L1" s="31"/>
      <c r="M1" s="28"/>
      <c r="N1" s="31"/>
      <c r="O1" s="31"/>
      <c r="P1" s="28"/>
      <c r="Q1" s="28"/>
      <c r="R1" s="28"/>
      <c r="S1" s="28"/>
      <c r="T1" s="80"/>
      <c r="U1" s="81"/>
      <c r="V1" s="59"/>
      <c r="W1" s="31"/>
      <c r="X1" s="28"/>
      <c r="Y1" s="31"/>
      <c r="Z1" s="31"/>
      <c r="AA1" s="28"/>
      <c r="AB1" s="28"/>
      <c r="AC1" s="28"/>
      <c r="AD1" s="28"/>
      <c r="AE1" s="28"/>
      <c r="AF1" s="28"/>
      <c r="AG1" s="28"/>
      <c r="AH1" s="28"/>
      <c r="AI1" s="28"/>
      <c r="AJ1" s="122">
        <v>1E-09</v>
      </c>
      <c r="AK1" s="58"/>
    </row>
    <row r="2" spans="1:37" ht="21">
      <c r="A2" s="26"/>
      <c r="B2" s="31" t="s">
        <v>494</v>
      </c>
      <c r="C2" s="31"/>
      <c r="D2" s="161" t="s">
        <v>754</v>
      </c>
      <c r="E2" s="28"/>
      <c r="F2" s="28"/>
      <c r="G2" s="83"/>
      <c r="H2" s="28"/>
      <c r="I2" s="28"/>
      <c r="J2" s="83"/>
      <c r="K2" s="28"/>
      <c r="L2" s="28"/>
      <c r="M2" s="83"/>
      <c r="N2" s="28"/>
      <c r="O2" s="28"/>
      <c r="P2" s="83"/>
      <c r="Q2" s="83"/>
      <c r="R2" s="83"/>
      <c r="S2" s="83"/>
      <c r="T2" s="84"/>
      <c r="U2" s="81"/>
      <c r="V2" s="59"/>
      <c r="W2" s="28"/>
      <c r="X2" s="28"/>
      <c r="Y2" s="83" t="s">
        <v>368</v>
      </c>
      <c r="Z2" s="83" t="s">
        <v>369</v>
      </c>
      <c r="AA2" s="83" t="s">
        <v>369</v>
      </c>
      <c r="AB2" s="83" t="s">
        <v>370</v>
      </c>
      <c r="AC2" s="83" t="s">
        <v>370</v>
      </c>
      <c r="AD2" s="83" t="s">
        <v>371</v>
      </c>
      <c r="AE2" s="83" t="s">
        <v>371</v>
      </c>
      <c r="AF2" s="83" t="s">
        <v>372</v>
      </c>
      <c r="AG2" s="83" t="s">
        <v>372</v>
      </c>
      <c r="AH2" s="83" t="s">
        <v>373</v>
      </c>
      <c r="AI2" s="83" t="s">
        <v>373</v>
      </c>
      <c r="AJ2" s="110"/>
      <c r="AK2" s="58"/>
    </row>
    <row r="3" spans="1:37" ht="15">
      <c r="A3" s="26"/>
      <c r="B3" s="28"/>
      <c r="C3" s="31"/>
      <c r="D3" s="30"/>
      <c r="E3" s="28"/>
      <c r="F3" s="28"/>
      <c r="G3" s="31"/>
      <c r="H3" s="28"/>
      <c r="I3" s="28"/>
      <c r="J3" s="31"/>
      <c r="K3" s="28"/>
      <c r="L3" s="28"/>
      <c r="M3" s="31"/>
      <c r="N3" s="28"/>
      <c r="O3" s="28"/>
      <c r="P3" s="31"/>
      <c r="Q3" s="31"/>
      <c r="R3" s="31"/>
      <c r="S3" s="31"/>
      <c r="T3" s="86"/>
      <c r="U3" s="81"/>
      <c r="V3" s="59"/>
      <c r="W3" s="28"/>
      <c r="X3" s="87" t="s">
        <v>368</v>
      </c>
      <c r="Y3" s="31" t="s">
        <v>374</v>
      </c>
      <c r="Z3" s="31"/>
      <c r="AA3" s="31" t="s">
        <v>374</v>
      </c>
      <c r="AB3" s="31"/>
      <c r="AC3" s="31" t="s">
        <v>374</v>
      </c>
      <c r="AD3" s="31"/>
      <c r="AE3" s="31" t="s">
        <v>374</v>
      </c>
      <c r="AF3" s="31"/>
      <c r="AG3" s="31" t="s">
        <v>374</v>
      </c>
      <c r="AH3" s="31"/>
      <c r="AI3" s="31" t="s">
        <v>374</v>
      </c>
      <c r="AJ3" s="110"/>
      <c r="AK3" s="58"/>
    </row>
    <row r="4" spans="1:37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31" t="s">
        <v>376</v>
      </c>
      <c r="R4" s="31" t="s">
        <v>377</v>
      </c>
      <c r="S4" s="31" t="s">
        <v>95</v>
      </c>
      <c r="T4" s="80" t="s">
        <v>54</v>
      </c>
      <c r="U4" s="81" t="s">
        <v>378</v>
      </c>
      <c r="V4" s="88" t="s">
        <v>47</v>
      </c>
      <c r="W4" s="31"/>
      <c r="X4" s="80" t="s">
        <v>52</v>
      </c>
      <c r="Y4" s="31" t="s">
        <v>95</v>
      </c>
      <c r="Z4" s="31" t="s">
        <v>95</v>
      </c>
      <c r="AA4" s="31" t="s">
        <v>95</v>
      </c>
      <c r="AB4" s="31" t="s">
        <v>95</v>
      </c>
      <c r="AC4" s="31" t="s">
        <v>95</v>
      </c>
      <c r="AD4" s="31" t="s">
        <v>95</v>
      </c>
      <c r="AE4" s="31" t="s">
        <v>95</v>
      </c>
      <c r="AF4" s="31" t="s">
        <v>95</v>
      </c>
      <c r="AG4" s="31" t="s">
        <v>95</v>
      </c>
      <c r="AH4" s="31" t="s">
        <v>95</v>
      </c>
      <c r="AI4" s="31" t="s">
        <v>95</v>
      </c>
      <c r="AJ4" s="31"/>
      <c r="AK4" s="79"/>
    </row>
    <row r="5" spans="1:37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31" t="s">
        <v>380</v>
      </c>
      <c r="R5" s="31" t="s">
        <v>381</v>
      </c>
      <c r="S5" s="31"/>
      <c r="T5" s="80" t="s">
        <v>61</v>
      </c>
      <c r="U5" s="81" t="s">
        <v>382</v>
      </c>
      <c r="V5" s="88"/>
      <c r="W5" s="31"/>
      <c r="X5" s="80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79"/>
    </row>
    <row r="6" spans="1:37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80"/>
      <c r="U6" s="81"/>
      <c r="V6" s="88"/>
      <c r="W6" s="31"/>
      <c r="X6" s="80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79"/>
    </row>
    <row r="7" spans="1:37" ht="15">
      <c r="A7" s="69"/>
      <c r="B7" s="111"/>
      <c r="C7" s="111"/>
      <c r="D7" s="111"/>
      <c r="E7" s="126"/>
      <c r="F7" s="113"/>
      <c r="G7" s="114"/>
      <c r="H7" s="126"/>
      <c r="I7" s="113"/>
      <c r="J7" s="114"/>
      <c r="K7" s="130"/>
      <c r="L7" s="113"/>
      <c r="M7" s="114"/>
      <c r="N7" s="130"/>
      <c r="O7" s="113"/>
      <c r="P7" s="114"/>
      <c r="Q7" s="130"/>
      <c r="R7" s="113"/>
      <c r="S7" s="114"/>
      <c r="T7" s="115"/>
      <c r="U7" s="116"/>
      <c r="V7" s="131"/>
      <c r="W7" s="121"/>
      <c r="X7" s="132" t="e">
        <f aca="true" t="shared" si="0" ref="X7:X21">(E7*100)/F7</f>
        <v>#DIV/0!</v>
      </c>
      <c r="Y7" s="133" t="e">
        <f aca="true" t="shared" si="1" ref="Y7:Y21">ROUND(X7,4)</f>
        <v>#DIV/0!</v>
      </c>
      <c r="Z7" s="132" t="e">
        <f aca="true" t="shared" si="2" ref="Z7:Z21">(H7*100)/I7</f>
        <v>#DIV/0!</v>
      </c>
      <c r="AA7" s="133" t="e">
        <f aca="true" t="shared" si="3" ref="AA7:AA21">ROUND(Z7,4)</f>
        <v>#DIV/0!</v>
      </c>
      <c r="AB7" s="132" t="e">
        <f aca="true" t="shared" si="4" ref="AB7:AB21">(K7*100)/L7</f>
        <v>#DIV/0!</v>
      </c>
      <c r="AC7" s="133" t="e">
        <f aca="true" t="shared" si="5" ref="AC7:AC21">ROUND(AB7,4)</f>
        <v>#DIV/0!</v>
      </c>
      <c r="AD7" s="132" t="e">
        <f aca="true" t="shared" si="6" ref="AD7:AD21">(N7*100)/O7</f>
        <v>#DIV/0!</v>
      </c>
      <c r="AE7" s="133" t="e">
        <f aca="true" t="shared" si="7" ref="AE7:AE21">ROUND(AD7,4)</f>
        <v>#DIV/0!</v>
      </c>
      <c r="AF7" s="132" t="e">
        <f aca="true" t="shared" si="8" ref="AF7:AF21">(Q7*100)/R7</f>
        <v>#DIV/0!</v>
      </c>
      <c r="AG7" s="133" t="e">
        <f aca="true" t="shared" si="9" ref="AG7:AG21">ROUND(AF7,4)</f>
        <v>#DIV/0!</v>
      </c>
      <c r="AH7" s="132" t="e">
        <f>(#REF!*100)/#REF!</f>
        <v>#REF!</v>
      </c>
      <c r="AI7" s="133" t="e">
        <f aca="true" t="shared" si="10" ref="AI7:AI21">ROUND(AH7,4)</f>
        <v>#REF!</v>
      </c>
      <c r="AJ7" s="134"/>
      <c r="AK7" s="58"/>
    </row>
    <row r="8" spans="1:37" ht="15">
      <c r="A8" s="69"/>
      <c r="B8" s="111"/>
      <c r="C8" s="111"/>
      <c r="D8" s="111"/>
      <c r="E8" s="126"/>
      <c r="F8" s="113"/>
      <c r="G8" s="114"/>
      <c r="H8" s="126"/>
      <c r="I8" s="113"/>
      <c r="J8" s="114"/>
      <c r="K8" s="135"/>
      <c r="L8" s="113"/>
      <c r="M8" s="114"/>
      <c r="N8" s="135"/>
      <c r="O8" s="113"/>
      <c r="P8" s="114"/>
      <c r="Q8" s="135"/>
      <c r="R8" s="113"/>
      <c r="S8" s="114"/>
      <c r="T8" s="115"/>
      <c r="U8" s="116"/>
      <c r="V8" s="131"/>
      <c r="W8" s="121"/>
      <c r="X8" s="136" t="e">
        <f t="shared" si="0"/>
        <v>#DIV/0!</v>
      </c>
      <c r="Y8" s="133" t="e">
        <f t="shared" si="1"/>
        <v>#DIV/0!</v>
      </c>
      <c r="Z8" s="132" t="e">
        <f t="shared" si="2"/>
        <v>#DIV/0!</v>
      </c>
      <c r="AA8" s="133" t="e">
        <f t="shared" si="3"/>
        <v>#DIV/0!</v>
      </c>
      <c r="AB8" s="132" t="e">
        <f t="shared" si="4"/>
        <v>#DIV/0!</v>
      </c>
      <c r="AC8" s="133" t="e">
        <f t="shared" si="5"/>
        <v>#DIV/0!</v>
      </c>
      <c r="AD8" s="132" t="e">
        <f t="shared" si="6"/>
        <v>#DIV/0!</v>
      </c>
      <c r="AE8" s="133" t="e">
        <f t="shared" si="7"/>
        <v>#DIV/0!</v>
      </c>
      <c r="AF8" s="132" t="e">
        <f t="shared" si="8"/>
        <v>#DIV/0!</v>
      </c>
      <c r="AG8" s="133" t="e">
        <f t="shared" si="9"/>
        <v>#DIV/0!</v>
      </c>
      <c r="AH8" s="132" t="e">
        <f>(#REF!*100)/#REF!</f>
        <v>#REF!</v>
      </c>
      <c r="AI8" s="133" t="e">
        <f t="shared" si="10"/>
        <v>#REF!</v>
      </c>
      <c r="AJ8" s="134"/>
      <c r="AK8" s="58"/>
    </row>
    <row r="9" spans="1:37" ht="15">
      <c r="A9" s="69"/>
      <c r="B9" s="111"/>
      <c r="C9" s="111"/>
      <c r="D9" s="111"/>
      <c r="E9" s="126"/>
      <c r="F9" s="113"/>
      <c r="G9" s="114"/>
      <c r="H9" s="126"/>
      <c r="I9" s="113"/>
      <c r="J9" s="114"/>
      <c r="K9" s="135"/>
      <c r="L9" s="113"/>
      <c r="M9" s="114"/>
      <c r="N9" s="135"/>
      <c r="O9" s="113"/>
      <c r="P9" s="114"/>
      <c r="Q9" s="135"/>
      <c r="R9" s="113"/>
      <c r="S9" s="114"/>
      <c r="T9" s="115"/>
      <c r="U9" s="116"/>
      <c r="V9" s="131"/>
      <c r="W9" s="121"/>
      <c r="X9" s="136" t="e">
        <f t="shared" si="0"/>
        <v>#DIV/0!</v>
      </c>
      <c r="Y9" s="133" t="e">
        <f t="shared" si="1"/>
        <v>#DIV/0!</v>
      </c>
      <c r="Z9" s="132" t="e">
        <f t="shared" si="2"/>
        <v>#DIV/0!</v>
      </c>
      <c r="AA9" s="133" t="e">
        <f t="shared" si="3"/>
        <v>#DIV/0!</v>
      </c>
      <c r="AB9" s="132" t="e">
        <f t="shared" si="4"/>
        <v>#DIV/0!</v>
      </c>
      <c r="AC9" s="133" t="e">
        <f t="shared" si="5"/>
        <v>#DIV/0!</v>
      </c>
      <c r="AD9" s="132" t="e">
        <f t="shared" si="6"/>
        <v>#DIV/0!</v>
      </c>
      <c r="AE9" s="133" t="e">
        <f t="shared" si="7"/>
        <v>#DIV/0!</v>
      </c>
      <c r="AF9" s="132" t="e">
        <f t="shared" si="8"/>
        <v>#DIV/0!</v>
      </c>
      <c r="AG9" s="133" t="e">
        <f t="shared" si="9"/>
        <v>#DIV/0!</v>
      </c>
      <c r="AH9" s="132" t="e">
        <f>(#REF!*100)/#REF!</f>
        <v>#REF!</v>
      </c>
      <c r="AI9" s="133" t="e">
        <f t="shared" si="10"/>
        <v>#REF!</v>
      </c>
      <c r="AJ9" s="134"/>
      <c r="AK9" s="58"/>
    </row>
    <row r="10" spans="1:37" ht="15">
      <c r="A10" s="69"/>
      <c r="B10" s="111"/>
      <c r="C10" s="111"/>
      <c r="D10" s="111"/>
      <c r="E10" s="126"/>
      <c r="F10" s="113"/>
      <c r="G10" s="114"/>
      <c r="H10" s="126"/>
      <c r="I10" s="113"/>
      <c r="J10" s="114"/>
      <c r="K10" s="135"/>
      <c r="L10" s="113"/>
      <c r="M10" s="114"/>
      <c r="N10" s="135"/>
      <c r="O10" s="113"/>
      <c r="P10" s="114"/>
      <c r="Q10" s="135"/>
      <c r="R10" s="113"/>
      <c r="S10" s="114"/>
      <c r="T10" s="115"/>
      <c r="U10" s="116"/>
      <c r="V10" s="131"/>
      <c r="W10" s="121"/>
      <c r="X10" s="136" t="e">
        <f t="shared" si="0"/>
        <v>#DIV/0!</v>
      </c>
      <c r="Y10" s="133" t="e">
        <f t="shared" si="1"/>
        <v>#DIV/0!</v>
      </c>
      <c r="Z10" s="132" t="e">
        <f t="shared" si="2"/>
        <v>#DIV/0!</v>
      </c>
      <c r="AA10" s="133" t="e">
        <f t="shared" si="3"/>
        <v>#DIV/0!</v>
      </c>
      <c r="AB10" s="132" t="e">
        <f t="shared" si="4"/>
        <v>#DIV/0!</v>
      </c>
      <c r="AC10" s="133" t="e">
        <f t="shared" si="5"/>
        <v>#DIV/0!</v>
      </c>
      <c r="AD10" s="132" t="e">
        <f t="shared" si="6"/>
        <v>#DIV/0!</v>
      </c>
      <c r="AE10" s="133" t="e">
        <f t="shared" si="7"/>
        <v>#DIV/0!</v>
      </c>
      <c r="AF10" s="132" t="e">
        <f t="shared" si="8"/>
        <v>#DIV/0!</v>
      </c>
      <c r="AG10" s="133" t="e">
        <f t="shared" si="9"/>
        <v>#DIV/0!</v>
      </c>
      <c r="AH10" s="132" t="e">
        <f>(#REF!*100)/#REF!</f>
        <v>#REF!</v>
      </c>
      <c r="AI10" s="133" t="e">
        <f t="shared" si="10"/>
        <v>#REF!</v>
      </c>
      <c r="AJ10" s="137"/>
      <c r="AK10" s="58"/>
    </row>
    <row r="11" spans="1:37" ht="15">
      <c r="A11" s="69"/>
      <c r="B11" s="111"/>
      <c r="C11" s="111"/>
      <c r="D11" s="111"/>
      <c r="E11" s="126"/>
      <c r="F11" s="113"/>
      <c r="G11" s="114"/>
      <c r="H11" s="126"/>
      <c r="I11" s="113"/>
      <c r="J11" s="114"/>
      <c r="K11" s="135"/>
      <c r="L11" s="113"/>
      <c r="M11" s="114"/>
      <c r="N11" s="135"/>
      <c r="O11" s="113"/>
      <c r="P11" s="114"/>
      <c r="Q11" s="135"/>
      <c r="R11" s="113"/>
      <c r="S11" s="114"/>
      <c r="T11" s="115"/>
      <c r="U11" s="116"/>
      <c r="V11" s="131"/>
      <c r="W11" s="121"/>
      <c r="X11" s="132" t="e">
        <f t="shared" si="0"/>
        <v>#DIV/0!</v>
      </c>
      <c r="Y11" s="133" t="e">
        <f t="shared" si="1"/>
        <v>#DIV/0!</v>
      </c>
      <c r="Z11" s="132" t="e">
        <f t="shared" si="2"/>
        <v>#DIV/0!</v>
      </c>
      <c r="AA11" s="133" t="e">
        <f t="shared" si="3"/>
        <v>#DIV/0!</v>
      </c>
      <c r="AB11" s="132" t="e">
        <f t="shared" si="4"/>
        <v>#DIV/0!</v>
      </c>
      <c r="AC11" s="133" t="e">
        <f t="shared" si="5"/>
        <v>#DIV/0!</v>
      </c>
      <c r="AD11" s="132" t="e">
        <f t="shared" si="6"/>
        <v>#DIV/0!</v>
      </c>
      <c r="AE11" s="133" t="e">
        <f t="shared" si="7"/>
        <v>#DIV/0!</v>
      </c>
      <c r="AF11" s="132" t="e">
        <f t="shared" si="8"/>
        <v>#DIV/0!</v>
      </c>
      <c r="AG11" s="133" t="e">
        <f t="shared" si="9"/>
        <v>#DIV/0!</v>
      </c>
      <c r="AH11" s="132" t="e">
        <f>(#REF!*100)/#REF!</f>
        <v>#REF!</v>
      </c>
      <c r="AI11" s="133" t="e">
        <f t="shared" si="10"/>
        <v>#REF!</v>
      </c>
      <c r="AJ11" s="134"/>
      <c r="AK11" s="58"/>
    </row>
    <row r="12" spans="1:37" ht="15">
      <c r="A12" s="69"/>
      <c r="B12" s="111"/>
      <c r="C12" s="111"/>
      <c r="D12" s="111"/>
      <c r="E12" s="126"/>
      <c r="F12" s="113"/>
      <c r="G12" s="114"/>
      <c r="H12" s="126"/>
      <c r="I12" s="113"/>
      <c r="J12" s="114"/>
      <c r="K12" s="135"/>
      <c r="L12" s="113"/>
      <c r="M12" s="114"/>
      <c r="N12" s="135"/>
      <c r="O12" s="113"/>
      <c r="P12" s="114"/>
      <c r="Q12" s="135"/>
      <c r="R12" s="113"/>
      <c r="S12" s="114"/>
      <c r="T12" s="115"/>
      <c r="U12" s="116"/>
      <c r="V12" s="131"/>
      <c r="W12" s="121"/>
      <c r="X12" s="136" t="e">
        <f t="shared" si="0"/>
        <v>#DIV/0!</v>
      </c>
      <c r="Y12" s="133" t="e">
        <f t="shared" si="1"/>
        <v>#DIV/0!</v>
      </c>
      <c r="Z12" s="132" t="e">
        <f t="shared" si="2"/>
        <v>#DIV/0!</v>
      </c>
      <c r="AA12" s="133" t="e">
        <f t="shared" si="3"/>
        <v>#DIV/0!</v>
      </c>
      <c r="AB12" s="132" t="e">
        <f t="shared" si="4"/>
        <v>#DIV/0!</v>
      </c>
      <c r="AC12" s="133" t="e">
        <f t="shared" si="5"/>
        <v>#DIV/0!</v>
      </c>
      <c r="AD12" s="132" t="e">
        <f t="shared" si="6"/>
        <v>#DIV/0!</v>
      </c>
      <c r="AE12" s="133" t="e">
        <f t="shared" si="7"/>
        <v>#DIV/0!</v>
      </c>
      <c r="AF12" s="132" t="e">
        <f t="shared" si="8"/>
        <v>#DIV/0!</v>
      </c>
      <c r="AG12" s="133" t="e">
        <f t="shared" si="9"/>
        <v>#DIV/0!</v>
      </c>
      <c r="AH12" s="132" t="e">
        <f>(#REF!*100)/#REF!</f>
        <v>#REF!</v>
      </c>
      <c r="AI12" s="133" t="e">
        <f t="shared" si="10"/>
        <v>#REF!</v>
      </c>
      <c r="AJ12" s="137"/>
      <c r="AK12" s="58"/>
    </row>
    <row r="13" spans="1:37" ht="15">
      <c r="A13" s="69"/>
      <c r="B13" s="111"/>
      <c r="C13" s="111"/>
      <c r="D13" s="111"/>
      <c r="E13" s="126"/>
      <c r="F13" s="113"/>
      <c r="G13" s="114"/>
      <c r="H13" s="126"/>
      <c r="I13" s="113"/>
      <c r="J13" s="114"/>
      <c r="K13" s="135"/>
      <c r="L13" s="113"/>
      <c r="M13" s="114"/>
      <c r="N13" s="135"/>
      <c r="O13" s="113"/>
      <c r="P13" s="114"/>
      <c r="Q13" s="135"/>
      <c r="R13" s="113"/>
      <c r="S13" s="114"/>
      <c r="T13" s="115"/>
      <c r="U13" s="116"/>
      <c r="V13" s="131"/>
      <c r="W13" s="121"/>
      <c r="X13" s="132" t="e">
        <f t="shared" si="0"/>
        <v>#DIV/0!</v>
      </c>
      <c r="Y13" s="133" t="e">
        <f t="shared" si="1"/>
        <v>#DIV/0!</v>
      </c>
      <c r="Z13" s="132" t="e">
        <f t="shared" si="2"/>
        <v>#DIV/0!</v>
      </c>
      <c r="AA13" s="133" t="e">
        <f t="shared" si="3"/>
        <v>#DIV/0!</v>
      </c>
      <c r="AB13" s="132" t="e">
        <f t="shared" si="4"/>
        <v>#DIV/0!</v>
      </c>
      <c r="AC13" s="133" t="e">
        <f t="shared" si="5"/>
        <v>#DIV/0!</v>
      </c>
      <c r="AD13" s="132" t="e">
        <f t="shared" si="6"/>
        <v>#DIV/0!</v>
      </c>
      <c r="AE13" s="133" t="e">
        <f t="shared" si="7"/>
        <v>#DIV/0!</v>
      </c>
      <c r="AF13" s="132" t="e">
        <f t="shared" si="8"/>
        <v>#DIV/0!</v>
      </c>
      <c r="AG13" s="133" t="e">
        <f t="shared" si="9"/>
        <v>#DIV/0!</v>
      </c>
      <c r="AH13" s="132" t="e">
        <f>(#REF!*100)/#REF!</f>
        <v>#REF!</v>
      </c>
      <c r="AI13" s="133" t="e">
        <f t="shared" si="10"/>
        <v>#REF!</v>
      </c>
      <c r="AJ13" s="134"/>
      <c r="AK13" s="58"/>
    </row>
    <row r="14" spans="1:37" ht="15">
      <c r="A14" s="69"/>
      <c r="B14" s="111"/>
      <c r="C14" s="111"/>
      <c r="D14" s="111"/>
      <c r="E14" s="126"/>
      <c r="F14" s="113"/>
      <c r="G14" s="114"/>
      <c r="H14" s="126"/>
      <c r="I14" s="113"/>
      <c r="J14" s="114"/>
      <c r="K14" s="135"/>
      <c r="L14" s="113"/>
      <c r="M14" s="114"/>
      <c r="N14" s="135"/>
      <c r="O14" s="113"/>
      <c r="P14" s="114"/>
      <c r="Q14" s="135"/>
      <c r="R14" s="113"/>
      <c r="S14" s="114"/>
      <c r="T14" s="115"/>
      <c r="U14" s="116"/>
      <c r="V14" s="131"/>
      <c r="W14" s="121"/>
      <c r="X14" s="132" t="e">
        <f t="shared" si="0"/>
        <v>#DIV/0!</v>
      </c>
      <c r="Y14" s="133" t="e">
        <f t="shared" si="1"/>
        <v>#DIV/0!</v>
      </c>
      <c r="Z14" s="132" t="e">
        <f t="shared" si="2"/>
        <v>#DIV/0!</v>
      </c>
      <c r="AA14" s="133" t="e">
        <f t="shared" si="3"/>
        <v>#DIV/0!</v>
      </c>
      <c r="AB14" s="132" t="e">
        <f t="shared" si="4"/>
        <v>#DIV/0!</v>
      </c>
      <c r="AC14" s="133" t="e">
        <f t="shared" si="5"/>
        <v>#DIV/0!</v>
      </c>
      <c r="AD14" s="132" t="e">
        <f t="shared" si="6"/>
        <v>#DIV/0!</v>
      </c>
      <c r="AE14" s="133" t="e">
        <f t="shared" si="7"/>
        <v>#DIV/0!</v>
      </c>
      <c r="AF14" s="132" t="e">
        <f t="shared" si="8"/>
        <v>#DIV/0!</v>
      </c>
      <c r="AG14" s="133" t="e">
        <f t="shared" si="9"/>
        <v>#DIV/0!</v>
      </c>
      <c r="AH14" s="132" t="e">
        <f>(#REF!*100)/#REF!</f>
        <v>#REF!</v>
      </c>
      <c r="AI14" s="133" t="e">
        <f t="shared" si="10"/>
        <v>#REF!</v>
      </c>
      <c r="AJ14" s="134"/>
      <c r="AK14" s="58"/>
    </row>
    <row r="15" spans="1:37" ht="15">
      <c r="A15" s="69"/>
      <c r="B15" s="111"/>
      <c r="C15" s="111"/>
      <c r="D15" s="111"/>
      <c r="E15" s="126"/>
      <c r="F15" s="113"/>
      <c r="G15" s="114"/>
      <c r="H15" s="126"/>
      <c r="I15" s="113"/>
      <c r="J15" s="114"/>
      <c r="K15" s="135"/>
      <c r="L15" s="113"/>
      <c r="M15" s="114"/>
      <c r="N15" s="135"/>
      <c r="O15" s="113"/>
      <c r="P15" s="114"/>
      <c r="Q15" s="135"/>
      <c r="R15" s="113"/>
      <c r="S15" s="114"/>
      <c r="T15" s="115"/>
      <c r="U15" s="116"/>
      <c r="V15" s="131"/>
      <c r="W15" s="121"/>
      <c r="X15" s="136" t="e">
        <f t="shared" si="0"/>
        <v>#DIV/0!</v>
      </c>
      <c r="Y15" s="133" t="e">
        <f t="shared" si="1"/>
        <v>#DIV/0!</v>
      </c>
      <c r="Z15" s="132" t="e">
        <f t="shared" si="2"/>
        <v>#DIV/0!</v>
      </c>
      <c r="AA15" s="133" t="e">
        <f t="shared" si="3"/>
        <v>#DIV/0!</v>
      </c>
      <c r="AB15" s="132" t="e">
        <f t="shared" si="4"/>
        <v>#DIV/0!</v>
      </c>
      <c r="AC15" s="133" t="e">
        <f t="shared" si="5"/>
        <v>#DIV/0!</v>
      </c>
      <c r="AD15" s="132" t="e">
        <f t="shared" si="6"/>
        <v>#DIV/0!</v>
      </c>
      <c r="AE15" s="133" t="e">
        <f t="shared" si="7"/>
        <v>#DIV/0!</v>
      </c>
      <c r="AF15" s="132" t="e">
        <f t="shared" si="8"/>
        <v>#DIV/0!</v>
      </c>
      <c r="AG15" s="133" t="e">
        <f t="shared" si="9"/>
        <v>#DIV/0!</v>
      </c>
      <c r="AH15" s="132" t="e">
        <f>(#REF!*100)/#REF!</f>
        <v>#REF!</v>
      </c>
      <c r="AI15" s="133" t="e">
        <f t="shared" si="10"/>
        <v>#REF!</v>
      </c>
      <c r="AJ15" s="134"/>
      <c r="AK15" s="58"/>
    </row>
    <row r="16" spans="1:37" ht="15">
      <c r="A16" s="69"/>
      <c r="B16" s="111"/>
      <c r="C16" s="111"/>
      <c r="D16" s="111"/>
      <c r="E16" s="126"/>
      <c r="F16" s="113"/>
      <c r="G16" s="114"/>
      <c r="H16" s="126"/>
      <c r="I16" s="113"/>
      <c r="J16" s="114"/>
      <c r="K16" s="130"/>
      <c r="L16" s="113"/>
      <c r="M16" s="114"/>
      <c r="N16" s="130"/>
      <c r="O16" s="113"/>
      <c r="P16" s="114"/>
      <c r="Q16" s="130"/>
      <c r="R16" s="113"/>
      <c r="S16" s="114"/>
      <c r="T16" s="115"/>
      <c r="U16" s="116"/>
      <c r="V16" s="131"/>
      <c r="W16" s="121"/>
      <c r="X16" s="132" t="e">
        <f t="shared" si="0"/>
        <v>#DIV/0!</v>
      </c>
      <c r="Y16" s="133" t="e">
        <f t="shared" si="1"/>
        <v>#DIV/0!</v>
      </c>
      <c r="Z16" s="132" t="e">
        <f t="shared" si="2"/>
        <v>#DIV/0!</v>
      </c>
      <c r="AA16" s="133" t="e">
        <f t="shared" si="3"/>
        <v>#DIV/0!</v>
      </c>
      <c r="AB16" s="132" t="e">
        <f t="shared" si="4"/>
        <v>#DIV/0!</v>
      </c>
      <c r="AC16" s="133" t="e">
        <f t="shared" si="5"/>
        <v>#DIV/0!</v>
      </c>
      <c r="AD16" s="132" t="e">
        <f t="shared" si="6"/>
        <v>#DIV/0!</v>
      </c>
      <c r="AE16" s="133" t="e">
        <f t="shared" si="7"/>
        <v>#DIV/0!</v>
      </c>
      <c r="AF16" s="132" t="e">
        <f t="shared" si="8"/>
        <v>#DIV/0!</v>
      </c>
      <c r="AG16" s="133" t="e">
        <f t="shared" si="9"/>
        <v>#DIV/0!</v>
      </c>
      <c r="AH16" s="132" t="e">
        <f>(#REF!*100)/#REF!</f>
        <v>#REF!</v>
      </c>
      <c r="AI16" s="133" t="e">
        <f t="shared" si="10"/>
        <v>#REF!</v>
      </c>
      <c r="AJ16" s="134"/>
      <c r="AK16" s="58"/>
    </row>
    <row r="17" spans="1:37" ht="15">
      <c r="A17" s="69"/>
      <c r="B17" s="111"/>
      <c r="C17" s="111"/>
      <c r="D17" s="111"/>
      <c r="E17" s="126"/>
      <c r="F17" s="113"/>
      <c r="G17" s="114"/>
      <c r="H17" s="126"/>
      <c r="I17" s="113"/>
      <c r="J17" s="114"/>
      <c r="K17" s="135"/>
      <c r="L17" s="113"/>
      <c r="M17" s="114"/>
      <c r="N17" s="135"/>
      <c r="O17" s="113"/>
      <c r="P17" s="114"/>
      <c r="Q17" s="135"/>
      <c r="R17" s="113"/>
      <c r="S17" s="114"/>
      <c r="T17" s="115"/>
      <c r="U17" s="116"/>
      <c r="V17" s="131"/>
      <c r="W17" s="121"/>
      <c r="X17" s="132" t="e">
        <f t="shared" si="0"/>
        <v>#DIV/0!</v>
      </c>
      <c r="Y17" s="133" t="e">
        <f t="shared" si="1"/>
        <v>#DIV/0!</v>
      </c>
      <c r="Z17" s="132" t="e">
        <f t="shared" si="2"/>
        <v>#DIV/0!</v>
      </c>
      <c r="AA17" s="133" t="e">
        <f t="shared" si="3"/>
        <v>#DIV/0!</v>
      </c>
      <c r="AB17" s="132" t="e">
        <f t="shared" si="4"/>
        <v>#DIV/0!</v>
      </c>
      <c r="AC17" s="133" t="e">
        <f t="shared" si="5"/>
        <v>#DIV/0!</v>
      </c>
      <c r="AD17" s="132" t="e">
        <f t="shared" si="6"/>
        <v>#DIV/0!</v>
      </c>
      <c r="AE17" s="133" t="e">
        <f t="shared" si="7"/>
        <v>#DIV/0!</v>
      </c>
      <c r="AF17" s="132" t="e">
        <f t="shared" si="8"/>
        <v>#DIV/0!</v>
      </c>
      <c r="AG17" s="133" t="e">
        <f t="shared" si="9"/>
        <v>#DIV/0!</v>
      </c>
      <c r="AH17" s="132" t="e">
        <f>(#REF!*100)/#REF!</f>
        <v>#REF!</v>
      </c>
      <c r="AI17" s="133" t="e">
        <f t="shared" si="10"/>
        <v>#REF!</v>
      </c>
      <c r="AJ17" s="134"/>
      <c r="AK17" s="58"/>
    </row>
    <row r="18" spans="1:37" ht="15">
      <c r="A18" s="69"/>
      <c r="B18" s="111"/>
      <c r="C18" s="111"/>
      <c r="D18" s="111"/>
      <c r="E18" s="126"/>
      <c r="F18" s="113"/>
      <c r="G18" s="114"/>
      <c r="H18" s="126"/>
      <c r="I18" s="113"/>
      <c r="J18" s="114"/>
      <c r="K18" s="135"/>
      <c r="L18" s="113"/>
      <c r="M18" s="114"/>
      <c r="N18" s="135"/>
      <c r="O18" s="113"/>
      <c r="P18" s="114"/>
      <c r="Q18" s="135"/>
      <c r="R18" s="113"/>
      <c r="S18" s="114"/>
      <c r="T18" s="115"/>
      <c r="U18" s="116"/>
      <c r="V18" s="131"/>
      <c r="W18" s="121"/>
      <c r="X18" s="132" t="e">
        <f t="shared" si="0"/>
        <v>#DIV/0!</v>
      </c>
      <c r="Y18" s="133" t="e">
        <f t="shared" si="1"/>
        <v>#DIV/0!</v>
      </c>
      <c r="Z18" s="132" t="e">
        <f t="shared" si="2"/>
        <v>#DIV/0!</v>
      </c>
      <c r="AA18" s="133" t="e">
        <f t="shared" si="3"/>
        <v>#DIV/0!</v>
      </c>
      <c r="AB18" s="132" t="e">
        <f t="shared" si="4"/>
        <v>#DIV/0!</v>
      </c>
      <c r="AC18" s="133" t="e">
        <f t="shared" si="5"/>
        <v>#DIV/0!</v>
      </c>
      <c r="AD18" s="132" t="e">
        <f t="shared" si="6"/>
        <v>#DIV/0!</v>
      </c>
      <c r="AE18" s="133" t="e">
        <f t="shared" si="7"/>
        <v>#DIV/0!</v>
      </c>
      <c r="AF18" s="132" t="e">
        <f t="shared" si="8"/>
        <v>#DIV/0!</v>
      </c>
      <c r="AG18" s="133" t="e">
        <f t="shared" si="9"/>
        <v>#DIV/0!</v>
      </c>
      <c r="AH18" s="132" t="e">
        <f>(#REF!*100)/#REF!</f>
        <v>#REF!</v>
      </c>
      <c r="AI18" s="133" t="e">
        <f t="shared" si="10"/>
        <v>#REF!</v>
      </c>
      <c r="AJ18" s="134"/>
      <c r="AK18" s="58"/>
    </row>
    <row r="19" spans="1:37" ht="15">
      <c r="A19" s="69"/>
      <c r="B19" s="111"/>
      <c r="C19" s="111"/>
      <c r="D19" s="111"/>
      <c r="E19" s="126"/>
      <c r="F19" s="113"/>
      <c r="G19" s="114"/>
      <c r="H19" s="126"/>
      <c r="I19" s="113"/>
      <c r="J19" s="114"/>
      <c r="K19" s="135"/>
      <c r="L19" s="113"/>
      <c r="M19" s="114"/>
      <c r="N19" s="135"/>
      <c r="O19" s="113"/>
      <c r="P19" s="114"/>
      <c r="Q19" s="135"/>
      <c r="R19" s="113"/>
      <c r="S19" s="114"/>
      <c r="T19" s="115"/>
      <c r="U19" s="116"/>
      <c r="V19" s="131"/>
      <c r="W19" s="121"/>
      <c r="X19" s="136" t="e">
        <f t="shared" si="0"/>
        <v>#DIV/0!</v>
      </c>
      <c r="Y19" s="133" t="e">
        <f t="shared" si="1"/>
        <v>#DIV/0!</v>
      </c>
      <c r="Z19" s="132" t="e">
        <f t="shared" si="2"/>
        <v>#DIV/0!</v>
      </c>
      <c r="AA19" s="133" t="e">
        <f t="shared" si="3"/>
        <v>#DIV/0!</v>
      </c>
      <c r="AB19" s="132" t="e">
        <f t="shared" si="4"/>
        <v>#DIV/0!</v>
      </c>
      <c r="AC19" s="133" t="e">
        <f t="shared" si="5"/>
        <v>#DIV/0!</v>
      </c>
      <c r="AD19" s="132" t="e">
        <f t="shared" si="6"/>
        <v>#DIV/0!</v>
      </c>
      <c r="AE19" s="133" t="e">
        <f t="shared" si="7"/>
        <v>#DIV/0!</v>
      </c>
      <c r="AF19" s="132" t="e">
        <f t="shared" si="8"/>
        <v>#DIV/0!</v>
      </c>
      <c r="AG19" s="133" t="e">
        <f t="shared" si="9"/>
        <v>#DIV/0!</v>
      </c>
      <c r="AH19" s="132" t="e">
        <f>(#REF!*100)/#REF!</f>
        <v>#REF!</v>
      </c>
      <c r="AI19" s="133" t="e">
        <f t="shared" si="10"/>
        <v>#REF!</v>
      </c>
      <c r="AJ19" s="134"/>
      <c r="AK19" s="58"/>
    </row>
    <row r="20" spans="1:37" ht="15">
      <c r="A20" s="69"/>
      <c r="B20" s="111"/>
      <c r="C20" s="111"/>
      <c r="D20" s="111"/>
      <c r="E20" s="126"/>
      <c r="F20" s="113"/>
      <c r="G20" s="114"/>
      <c r="H20" s="126"/>
      <c r="I20" s="113"/>
      <c r="J20" s="114"/>
      <c r="K20" s="135"/>
      <c r="L20" s="113"/>
      <c r="M20" s="114"/>
      <c r="N20" s="135"/>
      <c r="O20" s="113"/>
      <c r="P20" s="114"/>
      <c r="Q20" s="135"/>
      <c r="R20" s="113"/>
      <c r="S20" s="114"/>
      <c r="T20" s="115"/>
      <c r="U20" s="116"/>
      <c r="V20" s="131"/>
      <c r="W20" s="121"/>
      <c r="X20" s="132" t="e">
        <f t="shared" si="0"/>
        <v>#DIV/0!</v>
      </c>
      <c r="Y20" s="133" t="e">
        <f t="shared" si="1"/>
        <v>#DIV/0!</v>
      </c>
      <c r="Z20" s="132" t="e">
        <f t="shared" si="2"/>
        <v>#DIV/0!</v>
      </c>
      <c r="AA20" s="133" t="e">
        <f t="shared" si="3"/>
        <v>#DIV/0!</v>
      </c>
      <c r="AB20" s="132" t="e">
        <f t="shared" si="4"/>
        <v>#DIV/0!</v>
      </c>
      <c r="AC20" s="133" t="e">
        <f t="shared" si="5"/>
        <v>#DIV/0!</v>
      </c>
      <c r="AD20" s="132" t="e">
        <f t="shared" si="6"/>
        <v>#DIV/0!</v>
      </c>
      <c r="AE20" s="133" t="e">
        <f t="shared" si="7"/>
        <v>#DIV/0!</v>
      </c>
      <c r="AF20" s="132" t="e">
        <f t="shared" si="8"/>
        <v>#DIV/0!</v>
      </c>
      <c r="AG20" s="133" t="e">
        <f t="shared" si="9"/>
        <v>#DIV/0!</v>
      </c>
      <c r="AH20" s="132" t="e">
        <f>(#REF!*100)/#REF!</f>
        <v>#REF!</v>
      </c>
      <c r="AI20" s="133" t="e">
        <f t="shared" si="10"/>
        <v>#REF!</v>
      </c>
      <c r="AJ20" s="134"/>
      <c r="AK20" s="58"/>
    </row>
    <row r="21" spans="1:37" ht="15">
      <c r="A21" s="69"/>
      <c r="B21" s="111"/>
      <c r="C21" s="111"/>
      <c r="D21" s="111"/>
      <c r="E21" s="126"/>
      <c r="F21" s="113"/>
      <c r="G21" s="114"/>
      <c r="H21" s="126"/>
      <c r="I21" s="113"/>
      <c r="J21" s="114"/>
      <c r="K21" s="135"/>
      <c r="L21" s="113"/>
      <c r="M21" s="114"/>
      <c r="N21" s="135"/>
      <c r="O21" s="113"/>
      <c r="P21" s="114"/>
      <c r="Q21" s="135"/>
      <c r="R21" s="113"/>
      <c r="S21" s="114"/>
      <c r="T21" s="115"/>
      <c r="U21" s="116"/>
      <c r="V21" s="131"/>
      <c r="W21" s="121"/>
      <c r="X21" s="132" t="e">
        <f t="shared" si="0"/>
        <v>#DIV/0!</v>
      </c>
      <c r="Y21" s="133" t="e">
        <f t="shared" si="1"/>
        <v>#DIV/0!</v>
      </c>
      <c r="Z21" s="132" t="e">
        <f t="shared" si="2"/>
        <v>#DIV/0!</v>
      </c>
      <c r="AA21" s="133" t="e">
        <f t="shared" si="3"/>
        <v>#DIV/0!</v>
      </c>
      <c r="AB21" s="132" t="e">
        <f t="shared" si="4"/>
        <v>#DIV/0!</v>
      </c>
      <c r="AC21" s="133" t="e">
        <f t="shared" si="5"/>
        <v>#DIV/0!</v>
      </c>
      <c r="AD21" s="132" t="e">
        <f t="shared" si="6"/>
        <v>#DIV/0!</v>
      </c>
      <c r="AE21" s="133" t="e">
        <f t="shared" si="7"/>
        <v>#DIV/0!</v>
      </c>
      <c r="AF21" s="132" t="e">
        <f t="shared" si="8"/>
        <v>#DIV/0!</v>
      </c>
      <c r="AG21" s="133" t="e">
        <f t="shared" si="9"/>
        <v>#DIV/0!</v>
      </c>
      <c r="AH21" s="132" t="e">
        <f>(#REF!*100)/#REF!</f>
        <v>#REF!</v>
      </c>
      <c r="AI21" s="133" t="e">
        <f t="shared" si="10"/>
        <v>#REF!</v>
      </c>
      <c r="AJ21" s="134"/>
      <c r="AK21" s="58"/>
    </row>
    <row r="28" ht="15">
      <c r="B28" t="s">
        <v>21</v>
      </c>
    </row>
  </sheetData>
  <sheetProtection/>
  <conditionalFormatting sqref="F7:F21 I7:I21 L7:L21 O7:O21 R7:R21">
    <cfRule type="cellIs" priority="28" dxfId="84" operator="lessThan" stopIfTrue="1">
      <formula>200</formula>
    </cfRule>
  </conditionalFormatting>
  <conditionalFormatting sqref="T7:T21">
    <cfRule type="cellIs" priority="34" dxfId="84" operator="lessThan" stopIfTrue="1">
      <formula>4</formula>
    </cfRule>
  </conditionalFormatting>
  <conditionalFormatting sqref="T7:T21">
    <cfRule type="cellIs" priority="35" dxfId="84" operator="lessThan" stopIfTrue="1">
      <formula>6</formula>
    </cfRule>
  </conditionalFormatting>
  <conditionalFormatting sqref="T7:T21">
    <cfRule type="cellIs" priority="33" dxfId="85" operator="equal" stopIfTrue="1">
      <formula>4</formula>
    </cfRule>
  </conditionalFormatting>
  <conditionalFormatting sqref="G7:G21 J7:J21 M7:M21 P7:P21 S7:S21">
    <cfRule type="cellIs" priority="27" dxfId="84" operator="greaterThan" stopIfTrue="1">
      <formula>10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18.00390625" style="0" customWidth="1"/>
    <col min="4" max="4" width="14.7109375" style="0" customWidth="1"/>
    <col min="5" max="19" width="8.00390625" style="0" customWidth="1"/>
    <col min="20" max="21" width="9.140625" style="0" customWidth="1"/>
    <col min="22" max="22" width="5.00390625" style="0" customWidth="1"/>
    <col min="23" max="23" width="9.140625" style="0" customWidth="1"/>
    <col min="24" max="37" width="0" style="0" hidden="1" customWidth="1"/>
    <col min="38" max="38" width="9.140625" style="0" customWidth="1"/>
  </cols>
  <sheetData>
    <row r="1" spans="1:37" ht="20.25">
      <c r="A1" s="26"/>
      <c r="B1" s="31" t="s">
        <v>493</v>
      </c>
      <c r="C1" s="108"/>
      <c r="D1" s="83"/>
      <c r="E1" s="28"/>
      <c r="F1" s="31"/>
      <c r="G1" s="31"/>
      <c r="H1" s="28"/>
      <c r="I1" s="31"/>
      <c r="J1" s="28"/>
      <c r="K1" s="31"/>
      <c r="L1" s="31"/>
      <c r="M1" s="28"/>
      <c r="N1" s="31"/>
      <c r="O1" s="31"/>
      <c r="P1" s="28"/>
      <c r="Q1" s="28"/>
      <c r="R1" s="28"/>
      <c r="S1" s="28"/>
      <c r="T1" s="80"/>
      <c r="U1" s="81"/>
      <c r="V1" s="59"/>
      <c r="W1" s="31"/>
      <c r="X1" s="28"/>
      <c r="Y1" s="31"/>
      <c r="Z1" s="31"/>
      <c r="AA1" s="28"/>
      <c r="AB1" s="28"/>
      <c r="AC1" s="28"/>
      <c r="AD1" s="28"/>
      <c r="AE1" s="28"/>
      <c r="AF1" s="28"/>
      <c r="AG1" s="28"/>
      <c r="AH1" s="28"/>
      <c r="AI1" s="28"/>
      <c r="AJ1" s="122">
        <v>1E-09</v>
      </c>
      <c r="AK1" s="58"/>
    </row>
    <row r="2" spans="1:37" ht="15">
      <c r="A2" s="26"/>
      <c r="B2" s="31" t="s">
        <v>494</v>
      </c>
      <c r="C2" s="31"/>
      <c r="D2" s="28"/>
      <c r="E2" s="28"/>
      <c r="F2" s="28"/>
      <c r="G2" s="83"/>
      <c r="H2" s="28"/>
      <c r="I2" s="28"/>
      <c r="J2" s="83"/>
      <c r="K2" s="28"/>
      <c r="L2" s="28"/>
      <c r="M2" s="83"/>
      <c r="N2" s="28"/>
      <c r="O2" s="28"/>
      <c r="P2" s="83"/>
      <c r="Q2" s="83"/>
      <c r="R2" s="83"/>
      <c r="S2" s="83"/>
      <c r="T2" s="84"/>
      <c r="U2" s="81"/>
      <c r="V2" s="59"/>
      <c r="W2" s="28"/>
      <c r="X2" s="28"/>
      <c r="Y2" s="83" t="s">
        <v>368</v>
      </c>
      <c r="Z2" s="83" t="s">
        <v>369</v>
      </c>
      <c r="AA2" s="83" t="s">
        <v>369</v>
      </c>
      <c r="AB2" s="83" t="s">
        <v>370</v>
      </c>
      <c r="AC2" s="83" t="s">
        <v>370</v>
      </c>
      <c r="AD2" s="83" t="s">
        <v>371</v>
      </c>
      <c r="AE2" s="83" t="s">
        <v>371</v>
      </c>
      <c r="AF2" s="83" t="s">
        <v>372</v>
      </c>
      <c r="AG2" s="83" t="s">
        <v>372</v>
      </c>
      <c r="AH2" s="83" t="s">
        <v>373</v>
      </c>
      <c r="AI2" s="83" t="s">
        <v>373</v>
      </c>
      <c r="AJ2" s="110"/>
      <c r="AK2" s="58"/>
    </row>
    <row r="3" spans="1:37" ht="15">
      <c r="A3" s="26"/>
      <c r="B3" s="28"/>
      <c r="C3" s="31"/>
      <c r="D3" s="30"/>
      <c r="E3" s="28"/>
      <c r="F3" s="28"/>
      <c r="G3" s="31"/>
      <c r="H3" s="28"/>
      <c r="I3" s="28"/>
      <c r="J3" s="31"/>
      <c r="K3" s="28"/>
      <c r="L3" s="28"/>
      <c r="M3" s="31"/>
      <c r="N3" s="28"/>
      <c r="O3" s="28"/>
      <c r="P3" s="31"/>
      <c r="Q3" s="31"/>
      <c r="R3" s="31"/>
      <c r="S3" s="31"/>
      <c r="T3" s="86"/>
      <c r="U3" s="81"/>
      <c r="V3" s="59"/>
      <c r="W3" s="28"/>
      <c r="X3" s="87" t="s">
        <v>368</v>
      </c>
      <c r="Y3" s="31" t="s">
        <v>374</v>
      </c>
      <c r="Z3" s="31"/>
      <c r="AA3" s="31" t="s">
        <v>374</v>
      </c>
      <c r="AB3" s="31"/>
      <c r="AC3" s="31" t="s">
        <v>374</v>
      </c>
      <c r="AD3" s="31"/>
      <c r="AE3" s="31" t="s">
        <v>374</v>
      </c>
      <c r="AF3" s="31"/>
      <c r="AG3" s="31" t="s">
        <v>374</v>
      </c>
      <c r="AH3" s="31"/>
      <c r="AI3" s="31" t="s">
        <v>374</v>
      </c>
      <c r="AJ3" s="110"/>
      <c r="AK3" s="58"/>
    </row>
    <row r="4" spans="1:37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31" t="s">
        <v>376</v>
      </c>
      <c r="R4" s="31" t="s">
        <v>377</v>
      </c>
      <c r="S4" s="31" t="s">
        <v>95</v>
      </c>
      <c r="T4" s="80" t="s">
        <v>54</v>
      </c>
      <c r="U4" s="81" t="s">
        <v>378</v>
      </c>
      <c r="V4" s="88" t="s">
        <v>47</v>
      </c>
      <c r="W4" s="31"/>
      <c r="X4" s="80" t="s">
        <v>52</v>
      </c>
      <c r="Y4" s="31" t="s">
        <v>95</v>
      </c>
      <c r="Z4" s="31" t="s">
        <v>95</v>
      </c>
      <c r="AA4" s="31" t="s">
        <v>95</v>
      </c>
      <c r="AB4" s="31" t="s">
        <v>95</v>
      </c>
      <c r="AC4" s="31" t="s">
        <v>95</v>
      </c>
      <c r="AD4" s="31" t="s">
        <v>95</v>
      </c>
      <c r="AE4" s="31" t="s">
        <v>95</v>
      </c>
      <c r="AF4" s="31" t="s">
        <v>95</v>
      </c>
      <c r="AG4" s="31" t="s">
        <v>95</v>
      </c>
      <c r="AH4" s="31" t="s">
        <v>95</v>
      </c>
      <c r="AI4" s="31" t="s">
        <v>95</v>
      </c>
      <c r="AJ4" s="31"/>
      <c r="AK4" s="79"/>
    </row>
    <row r="5" spans="1:37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31" t="s">
        <v>380</v>
      </c>
      <c r="R5" s="31" t="s">
        <v>381</v>
      </c>
      <c r="S5" s="31"/>
      <c r="T5" s="80" t="s">
        <v>61</v>
      </c>
      <c r="U5" s="81" t="s">
        <v>382</v>
      </c>
      <c r="V5" s="88"/>
      <c r="W5" s="31"/>
      <c r="X5" s="80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79"/>
    </row>
    <row r="6" spans="1:37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80"/>
      <c r="U6" s="81"/>
      <c r="V6" s="88"/>
      <c r="W6" s="31"/>
      <c r="X6" s="80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79"/>
    </row>
    <row r="7" spans="1:37" ht="15">
      <c r="A7" s="69">
        <v>1</v>
      </c>
      <c r="B7" s="111" t="s">
        <v>495</v>
      </c>
      <c r="C7" s="111" t="s">
        <v>496</v>
      </c>
      <c r="D7" s="111" t="s">
        <v>497</v>
      </c>
      <c r="E7" s="126">
        <v>1</v>
      </c>
      <c r="F7" s="113">
        <v>683</v>
      </c>
      <c r="G7" s="114">
        <f aca="true" t="shared" si="0" ref="G7:G21">ROUND(X7,4)</f>
        <v>0.1464</v>
      </c>
      <c r="H7" s="126">
        <v>1</v>
      </c>
      <c r="I7" s="113">
        <v>1187</v>
      </c>
      <c r="J7" s="114">
        <f aca="true" t="shared" si="1" ref="J7:J21">ROUND(Z7,4)</f>
        <v>0.0842</v>
      </c>
      <c r="K7" s="130">
        <v>1</v>
      </c>
      <c r="L7" s="113">
        <v>247</v>
      </c>
      <c r="M7" s="114">
        <f aca="true" t="shared" si="2" ref="M7:M21">ROUND(AB7,4)</f>
        <v>0.4049</v>
      </c>
      <c r="N7" s="130">
        <v>1</v>
      </c>
      <c r="O7" s="113">
        <v>570</v>
      </c>
      <c r="P7" s="114">
        <f aca="true" t="shared" si="3" ref="P7:P21">ROUND(AD7,4)</f>
        <v>0.1754</v>
      </c>
      <c r="Q7" s="130">
        <v>1</v>
      </c>
      <c r="R7" s="113">
        <v>263</v>
      </c>
      <c r="S7" s="114">
        <f aca="true" t="shared" si="4" ref="S7:S21">ROUND(AG7,4)</f>
        <v>0.3802</v>
      </c>
      <c r="T7" s="115">
        <f aca="true" t="shared" si="5" ref="T7:T21">COUNT(E7,H7,K7,N7,Q7)</f>
        <v>5</v>
      </c>
      <c r="U7" s="116">
        <f aca="true" t="shared" si="6" ref="U7:U21">(Y7+AA7+AC7+AE7+S7)</f>
        <v>1.1911</v>
      </c>
      <c r="V7" s="131">
        <v>1</v>
      </c>
      <c r="W7" s="121"/>
      <c r="X7" s="132">
        <f aca="true" t="shared" si="7" ref="X7:X21">(E7*100)/F7</f>
        <v>0.14641288433382138</v>
      </c>
      <c r="Y7" s="133">
        <f aca="true" t="shared" si="8" ref="Y7:Y21">ROUND(X7,4)</f>
        <v>0.1464</v>
      </c>
      <c r="Z7" s="132">
        <f aca="true" t="shared" si="9" ref="Z7:Z21">(H7*100)/I7</f>
        <v>0.08424599831508003</v>
      </c>
      <c r="AA7" s="133">
        <f aca="true" t="shared" si="10" ref="AA7:AA21">ROUND(Z7,4)</f>
        <v>0.0842</v>
      </c>
      <c r="AB7" s="132">
        <f aca="true" t="shared" si="11" ref="AB7:AB21">(K7*100)/L7</f>
        <v>0.4048582995951417</v>
      </c>
      <c r="AC7" s="133">
        <f aca="true" t="shared" si="12" ref="AC7:AC21">ROUND(AB7,4)</f>
        <v>0.4049</v>
      </c>
      <c r="AD7" s="132">
        <f aca="true" t="shared" si="13" ref="AD7:AD21">(N7*100)/O7</f>
        <v>0.17543859649122806</v>
      </c>
      <c r="AE7" s="133">
        <f aca="true" t="shared" si="14" ref="AE7:AE21">ROUND(AD7,4)</f>
        <v>0.1754</v>
      </c>
      <c r="AF7" s="132">
        <f aca="true" t="shared" si="15" ref="AF7:AF21">(Q7*100)/R7</f>
        <v>0.38022813688212925</v>
      </c>
      <c r="AG7" s="133">
        <f aca="true" t="shared" si="16" ref="AG7:AG21">ROUND(AF7,4)</f>
        <v>0.3802</v>
      </c>
      <c r="AH7" s="132" t="e">
        <f>(#REF!*100)/#REF!</f>
        <v>#REF!</v>
      </c>
      <c r="AI7" s="133" t="e">
        <f aca="true" t="shared" si="17" ref="AI7:AI21">ROUND(AH7,4)</f>
        <v>#REF!</v>
      </c>
      <c r="AJ7" s="134"/>
      <c r="AK7" s="58"/>
    </row>
    <row r="8" spans="1:37" ht="15">
      <c r="A8" s="69">
        <v>2</v>
      </c>
      <c r="B8" s="111" t="s">
        <v>498</v>
      </c>
      <c r="C8" s="111" t="s">
        <v>213</v>
      </c>
      <c r="D8" s="111" t="s">
        <v>499</v>
      </c>
      <c r="E8" s="126">
        <v>5</v>
      </c>
      <c r="F8" s="113">
        <v>941</v>
      </c>
      <c r="G8" s="114">
        <f t="shared" si="0"/>
        <v>0.5313</v>
      </c>
      <c r="H8" s="126">
        <v>4</v>
      </c>
      <c r="I8" s="113">
        <v>876</v>
      </c>
      <c r="J8" s="114">
        <f t="shared" si="1"/>
        <v>0.4566</v>
      </c>
      <c r="K8" s="135">
        <v>1</v>
      </c>
      <c r="L8" s="113">
        <v>973</v>
      </c>
      <c r="M8" s="114">
        <f t="shared" si="2"/>
        <v>0.1028</v>
      </c>
      <c r="N8" s="135">
        <v>1</v>
      </c>
      <c r="O8" s="113">
        <v>3717</v>
      </c>
      <c r="P8" s="114">
        <f t="shared" si="3"/>
        <v>0.0269</v>
      </c>
      <c r="Q8" s="135">
        <v>1</v>
      </c>
      <c r="R8" s="113">
        <v>388</v>
      </c>
      <c r="S8" s="114">
        <f t="shared" si="4"/>
        <v>0.2577</v>
      </c>
      <c r="T8" s="115">
        <f t="shared" si="5"/>
        <v>5</v>
      </c>
      <c r="U8" s="116">
        <f t="shared" si="6"/>
        <v>1.3753</v>
      </c>
      <c r="V8" s="131">
        <v>2</v>
      </c>
      <c r="W8" s="121"/>
      <c r="X8" s="136">
        <f t="shared" si="7"/>
        <v>0.5313496280552603</v>
      </c>
      <c r="Y8" s="133">
        <f t="shared" si="8"/>
        <v>0.5313</v>
      </c>
      <c r="Z8" s="132">
        <f t="shared" si="9"/>
        <v>0.45662100456621</v>
      </c>
      <c r="AA8" s="133">
        <f t="shared" si="10"/>
        <v>0.4566</v>
      </c>
      <c r="AB8" s="132">
        <f t="shared" si="11"/>
        <v>0.10277492291880781</v>
      </c>
      <c r="AC8" s="133">
        <f t="shared" si="12"/>
        <v>0.1028</v>
      </c>
      <c r="AD8" s="132">
        <f t="shared" si="13"/>
        <v>0.026903416733925208</v>
      </c>
      <c r="AE8" s="133">
        <f t="shared" si="14"/>
        <v>0.0269</v>
      </c>
      <c r="AF8" s="132">
        <f t="shared" si="15"/>
        <v>0.25773195876288657</v>
      </c>
      <c r="AG8" s="133">
        <f t="shared" si="16"/>
        <v>0.2577</v>
      </c>
      <c r="AH8" s="132" t="e">
        <f>(#REF!*100)/#REF!</f>
        <v>#REF!</v>
      </c>
      <c r="AI8" s="133" t="e">
        <f t="shared" si="17"/>
        <v>#REF!</v>
      </c>
      <c r="AJ8" s="134"/>
      <c r="AK8" s="58"/>
    </row>
    <row r="9" spans="1:37" ht="15">
      <c r="A9" s="69">
        <v>3</v>
      </c>
      <c r="B9" s="111" t="s">
        <v>283</v>
      </c>
      <c r="C9" s="111" t="s">
        <v>192</v>
      </c>
      <c r="D9" s="111" t="s">
        <v>500</v>
      </c>
      <c r="E9" s="126">
        <v>8</v>
      </c>
      <c r="F9" s="113">
        <v>1039</v>
      </c>
      <c r="G9" s="114">
        <f t="shared" si="0"/>
        <v>0.77</v>
      </c>
      <c r="H9" s="126">
        <v>5</v>
      </c>
      <c r="I9" s="113">
        <v>1527</v>
      </c>
      <c r="J9" s="114">
        <f t="shared" si="1"/>
        <v>0.3274</v>
      </c>
      <c r="K9" s="135">
        <v>1</v>
      </c>
      <c r="L9" s="113">
        <v>1030</v>
      </c>
      <c r="M9" s="114">
        <f t="shared" si="2"/>
        <v>0.0971</v>
      </c>
      <c r="N9" s="135">
        <v>2</v>
      </c>
      <c r="O9" s="113">
        <v>828</v>
      </c>
      <c r="P9" s="114">
        <f t="shared" si="3"/>
        <v>0.2415</v>
      </c>
      <c r="Q9" s="135">
        <v>1</v>
      </c>
      <c r="R9" s="113">
        <v>378</v>
      </c>
      <c r="S9" s="114">
        <f t="shared" si="4"/>
        <v>0.2646</v>
      </c>
      <c r="T9" s="115">
        <f t="shared" si="5"/>
        <v>5</v>
      </c>
      <c r="U9" s="116">
        <f t="shared" si="6"/>
        <v>1.7006</v>
      </c>
      <c r="V9" s="131">
        <v>3</v>
      </c>
      <c r="W9" s="121"/>
      <c r="X9" s="136">
        <f t="shared" si="7"/>
        <v>0.7699711260827719</v>
      </c>
      <c r="Y9" s="133">
        <f t="shared" si="8"/>
        <v>0.77</v>
      </c>
      <c r="Z9" s="132">
        <f t="shared" si="9"/>
        <v>0.3274394237066143</v>
      </c>
      <c r="AA9" s="133">
        <f t="shared" si="10"/>
        <v>0.3274</v>
      </c>
      <c r="AB9" s="132">
        <f t="shared" si="11"/>
        <v>0.0970873786407767</v>
      </c>
      <c r="AC9" s="133">
        <f t="shared" si="12"/>
        <v>0.0971</v>
      </c>
      <c r="AD9" s="132">
        <f t="shared" si="13"/>
        <v>0.24154589371980675</v>
      </c>
      <c r="AE9" s="133">
        <f t="shared" si="14"/>
        <v>0.2415</v>
      </c>
      <c r="AF9" s="132">
        <f t="shared" si="15"/>
        <v>0.26455026455026454</v>
      </c>
      <c r="AG9" s="133">
        <f t="shared" si="16"/>
        <v>0.2646</v>
      </c>
      <c r="AH9" s="132" t="e">
        <f>(#REF!*100)/#REF!</f>
        <v>#REF!</v>
      </c>
      <c r="AI9" s="133" t="e">
        <f t="shared" si="17"/>
        <v>#REF!</v>
      </c>
      <c r="AJ9" s="134"/>
      <c r="AK9" s="58"/>
    </row>
    <row r="10" spans="1:37" ht="15">
      <c r="A10" s="69">
        <v>4</v>
      </c>
      <c r="B10" s="111" t="s">
        <v>501</v>
      </c>
      <c r="C10" s="111" t="s">
        <v>502</v>
      </c>
      <c r="D10" s="111" t="s">
        <v>503</v>
      </c>
      <c r="E10" s="126">
        <v>5</v>
      </c>
      <c r="F10" s="113">
        <v>784</v>
      </c>
      <c r="G10" s="114">
        <f t="shared" si="0"/>
        <v>0.6378</v>
      </c>
      <c r="H10" s="126">
        <v>1</v>
      </c>
      <c r="I10" s="113">
        <v>922</v>
      </c>
      <c r="J10" s="114">
        <f t="shared" si="1"/>
        <v>0.1085</v>
      </c>
      <c r="K10" s="135">
        <v>2</v>
      </c>
      <c r="L10" s="113">
        <v>712</v>
      </c>
      <c r="M10" s="114">
        <f t="shared" si="2"/>
        <v>0.2809</v>
      </c>
      <c r="N10" s="135">
        <v>2</v>
      </c>
      <c r="O10" s="113">
        <v>676</v>
      </c>
      <c r="P10" s="114">
        <f t="shared" si="3"/>
        <v>0.2959</v>
      </c>
      <c r="Q10" s="135">
        <v>1</v>
      </c>
      <c r="R10" s="113">
        <v>220</v>
      </c>
      <c r="S10" s="114">
        <f t="shared" si="4"/>
        <v>0.4545</v>
      </c>
      <c r="T10" s="115">
        <f t="shared" si="5"/>
        <v>5</v>
      </c>
      <c r="U10" s="116">
        <f t="shared" si="6"/>
        <v>1.7776</v>
      </c>
      <c r="V10" s="131">
        <v>4</v>
      </c>
      <c r="W10" s="121"/>
      <c r="X10" s="136">
        <f t="shared" si="7"/>
        <v>0.6377551020408163</v>
      </c>
      <c r="Y10" s="133">
        <f t="shared" si="8"/>
        <v>0.6378</v>
      </c>
      <c r="Z10" s="132">
        <f t="shared" si="9"/>
        <v>0.10845986984815618</v>
      </c>
      <c r="AA10" s="133">
        <f t="shared" si="10"/>
        <v>0.1085</v>
      </c>
      <c r="AB10" s="132">
        <f t="shared" si="11"/>
        <v>0.2808988764044944</v>
      </c>
      <c r="AC10" s="133">
        <f t="shared" si="12"/>
        <v>0.2809</v>
      </c>
      <c r="AD10" s="132">
        <f t="shared" si="13"/>
        <v>0.2958579881656805</v>
      </c>
      <c r="AE10" s="133">
        <f t="shared" si="14"/>
        <v>0.2959</v>
      </c>
      <c r="AF10" s="132">
        <f t="shared" si="15"/>
        <v>0.45454545454545453</v>
      </c>
      <c r="AG10" s="133">
        <f t="shared" si="16"/>
        <v>0.4545</v>
      </c>
      <c r="AH10" s="132" t="e">
        <f>(#REF!*100)/#REF!</f>
        <v>#REF!</v>
      </c>
      <c r="AI10" s="133" t="e">
        <f t="shared" si="17"/>
        <v>#REF!</v>
      </c>
      <c r="AJ10" s="137"/>
      <c r="AK10" s="58"/>
    </row>
    <row r="11" spans="1:37" ht="15">
      <c r="A11" s="69">
        <v>5</v>
      </c>
      <c r="B11" s="111" t="s">
        <v>495</v>
      </c>
      <c r="C11" s="111" t="s">
        <v>496</v>
      </c>
      <c r="D11" s="111" t="s">
        <v>504</v>
      </c>
      <c r="E11" s="126">
        <v>1</v>
      </c>
      <c r="F11" s="113">
        <v>588</v>
      </c>
      <c r="G11" s="114">
        <f t="shared" si="0"/>
        <v>0.1701</v>
      </c>
      <c r="H11" s="126">
        <v>1</v>
      </c>
      <c r="I11" s="113">
        <v>1039</v>
      </c>
      <c r="J11" s="114">
        <f t="shared" si="1"/>
        <v>0.0962</v>
      </c>
      <c r="K11" s="135">
        <v>4</v>
      </c>
      <c r="L11" s="113">
        <v>683</v>
      </c>
      <c r="M11" s="114">
        <f t="shared" si="2"/>
        <v>0.5857</v>
      </c>
      <c r="N11" s="135">
        <v>8</v>
      </c>
      <c r="O11" s="113">
        <v>1187</v>
      </c>
      <c r="P11" s="114">
        <f t="shared" si="3"/>
        <v>0.674</v>
      </c>
      <c r="Q11" s="135">
        <v>3</v>
      </c>
      <c r="R11" s="113">
        <v>570</v>
      </c>
      <c r="S11" s="114">
        <f t="shared" si="4"/>
        <v>0.5263</v>
      </c>
      <c r="T11" s="115">
        <f t="shared" si="5"/>
        <v>5</v>
      </c>
      <c r="U11" s="116">
        <f t="shared" si="6"/>
        <v>2.0523</v>
      </c>
      <c r="V11" s="131">
        <v>5</v>
      </c>
      <c r="W11" s="121"/>
      <c r="X11" s="132">
        <f t="shared" si="7"/>
        <v>0.17006802721088435</v>
      </c>
      <c r="Y11" s="133">
        <f t="shared" si="8"/>
        <v>0.1701</v>
      </c>
      <c r="Z11" s="132">
        <f t="shared" si="9"/>
        <v>0.09624639076034648</v>
      </c>
      <c r="AA11" s="133">
        <f t="shared" si="10"/>
        <v>0.0962</v>
      </c>
      <c r="AB11" s="132">
        <f t="shared" si="11"/>
        <v>0.5856515373352855</v>
      </c>
      <c r="AC11" s="133">
        <f t="shared" si="12"/>
        <v>0.5857</v>
      </c>
      <c r="AD11" s="132">
        <f t="shared" si="13"/>
        <v>0.6739679865206403</v>
      </c>
      <c r="AE11" s="133">
        <f t="shared" si="14"/>
        <v>0.674</v>
      </c>
      <c r="AF11" s="132">
        <f t="shared" si="15"/>
        <v>0.5263157894736842</v>
      </c>
      <c r="AG11" s="133">
        <f t="shared" si="16"/>
        <v>0.5263</v>
      </c>
      <c r="AH11" s="132" t="e">
        <f>(#REF!*100)/#REF!</f>
        <v>#REF!</v>
      </c>
      <c r="AI11" s="133" t="e">
        <f t="shared" si="17"/>
        <v>#REF!</v>
      </c>
      <c r="AJ11" s="134"/>
      <c r="AK11" s="58"/>
    </row>
    <row r="12" spans="1:37" ht="15">
      <c r="A12" s="69">
        <v>6</v>
      </c>
      <c r="B12" s="111" t="s">
        <v>278</v>
      </c>
      <c r="C12" s="111" t="s">
        <v>279</v>
      </c>
      <c r="D12" s="111" t="s">
        <v>505</v>
      </c>
      <c r="E12" s="126">
        <v>14</v>
      </c>
      <c r="F12" s="113">
        <v>2096</v>
      </c>
      <c r="G12" s="114">
        <f t="shared" si="0"/>
        <v>0.6679</v>
      </c>
      <c r="H12" s="126">
        <v>11</v>
      </c>
      <c r="I12" s="113">
        <v>1389</v>
      </c>
      <c r="J12" s="114">
        <f t="shared" si="1"/>
        <v>0.7919</v>
      </c>
      <c r="K12" s="135">
        <v>3</v>
      </c>
      <c r="L12" s="113">
        <v>1029</v>
      </c>
      <c r="M12" s="114">
        <f t="shared" si="2"/>
        <v>0.2915</v>
      </c>
      <c r="N12" s="135">
        <v>18</v>
      </c>
      <c r="O12" s="113">
        <v>3717</v>
      </c>
      <c r="P12" s="114">
        <f t="shared" si="3"/>
        <v>0.4843</v>
      </c>
      <c r="Q12" s="135">
        <v>1</v>
      </c>
      <c r="R12" s="113">
        <v>364</v>
      </c>
      <c r="S12" s="114">
        <f t="shared" si="4"/>
        <v>0.2747</v>
      </c>
      <c r="T12" s="115">
        <f t="shared" si="5"/>
        <v>5</v>
      </c>
      <c r="U12" s="116">
        <f t="shared" si="6"/>
        <v>2.5103000000000004</v>
      </c>
      <c r="V12" s="131">
        <v>6</v>
      </c>
      <c r="W12" s="121"/>
      <c r="X12" s="136">
        <f t="shared" si="7"/>
        <v>0.6679389312977099</v>
      </c>
      <c r="Y12" s="133">
        <f t="shared" si="8"/>
        <v>0.6679</v>
      </c>
      <c r="Z12" s="132">
        <f t="shared" si="9"/>
        <v>0.7919366450683946</v>
      </c>
      <c r="AA12" s="133">
        <f t="shared" si="10"/>
        <v>0.7919</v>
      </c>
      <c r="AB12" s="132">
        <f t="shared" si="11"/>
        <v>0.2915451895043732</v>
      </c>
      <c r="AC12" s="133">
        <f t="shared" si="12"/>
        <v>0.2915</v>
      </c>
      <c r="AD12" s="132">
        <f t="shared" si="13"/>
        <v>0.48426150121065376</v>
      </c>
      <c r="AE12" s="133">
        <f t="shared" si="14"/>
        <v>0.4843</v>
      </c>
      <c r="AF12" s="132">
        <f t="shared" si="15"/>
        <v>0.27472527472527475</v>
      </c>
      <c r="AG12" s="133">
        <f t="shared" si="16"/>
        <v>0.2747</v>
      </c>
      <c r="AH12" s="132" t="e">
        <f>(#REF!*100)/#REF!</f>
        <v>#REF!</v>
      </c>
      <c r="AI12" s="133" t="e">
        <f t="shared" si="17"/>
        <v>#REF!</v>
      </c>
      <c r="AJ12" s="137"/>
      <c r="AK12" s="58"/>
    </row>
    <row r="13" spans="1:37" ht="15">
      <c r="A13" s="69">
        <v>7</v>
      </c>
      <c r="B13" s="111" t="s">
        <v>506</v>
      </c>
      <c r="C13" s="111" t="s">
        <v>507</v>
      </c>
      <c r="D13" s="111" t="s">
        <v>508</v>
      </c>
      <c r="E13" s="126">
        <v>1</v>
      </c>
      <c r="F13" s="113">
        <v>339</v>
      </c>
      <c r="G13" s="114">
        <f t="shared" si="0"/>
        <v>0.295</v>
      </c>
      <c r="H13" s="126">
        <v>2</v>
      </c>
      <c r="I13" s="113">
        <v>924</v>
      </c>
      <c r="J13" s="114">
        <f t="shared" si="1"/>
        <v>0.2165</v>
      </c>
      <c r="K13" s="135">
        <v>6</v>
      </c>
      <c r="L13" s="113">
        <v>768</v>
      </c>
      <c r="M13" s="114">
        <f t="shared" si="2"/>
        <v>0.7813</v>
      </c>
      <c r="N13" s="135">
        <v>7</v>
      </c>
      <c r="O13" s="113">
        <v>1078</v>
      </c>
      <c r="P13" s="114">
        <f t="shared" si="3"/>
        <v>0.6494</v>
      </c>
      <c r="Q13" s="135">
        <v>8</v>
      </c>
      <c r="R13" s="113">
        <v>1274</v>
      </c>
      <c r="S13" s="114">
        <f t="shared" si="4"/>
        <v>0.6279</v>
      </c>
      <c r="T13" s="115">
        <f t="shared" si="5"/>
        <v>5</v>
      </c>
      <c r="U13" s="116">
        <f t="shared" si="6"/>
        <v>2.5701</v>
      </c>
      <c r="V13" s="131">
        <v>7</v>
      </c>
      <c r="W13" s="121"/>
      <c r="X13" s="132">
        <f t="shared" si="7"/>
        <v>0.2949852507374631</v>
      </c>
      <c r="Y13" s="133">
        <f t="shared" si="8"/>
        <v>0.295</v>
      </c>
      <c r="Z13" s="132">
        <f t="shared" si="9"/>
        <v>0.21645021645021645</v>
      </c>
      <c r="AA13" s="133">
        <f t="shared" si="10"/>
        <v>0.2165</v>
      </c>
      <c r="AB13" s="132">
        <f t="shared" si="11"/>
        <v>0.78125</v>
      </c>
      <c r="AC13" s="133">
        <f t="shared" si="12"/>
        <v>0.7813</v>
      </c>
      <c r="AD13" s="132">
        <f t="shared" si="13"/>
        <v>0.6493506493506493</v>
      </c>
      <c r="AE13" s="133">
        <f t="shared" si="14"/>
        <v>0.6494</v>
      </c>
      <c r="AF13" s="132">
        <f t="shared" si="15"/>
        <v>0.6279434850863422</v>
      </c>
      <c r="AG13" s="133">
        <f t="shared" si="16"/>
        <v>0.6279</v>
      </c>
      <c r="AH13" s="132" t="e">
        <f>(#REF!*100)/#REF!</f>
        <v>#REF!</v>
      </c>
      <c r="AI13" s="133" t="e">
        <f t="shared" si="17"/>
        <v>#REF!</v>
      </c>
      <c r="AJ13" s="134"/>
      <c r="AK13" s="58"/>
    </row>
    <row r="14" spans="1:37" ht="15">
      <c r="A14" s="69">
        <v>8</v>
      </c>
      <c r="B14" s="111" t="s">
        <v>252</v>
      </c>
      <c r="C14" s="111" t="s">
        <v>253</v>
      </c>
      <c r="D14" s="111" t="s">
        <v>509</v>
      </c>
      <c r="E14" s="126">
        <v>3</v>
      </c>
      <c r="F14" s="113">
        <v>282</v>
      </c>
      <c r="G14" s="114">
        <f t="shared" si="0"/>
        <v>1.0638</v>
      </c>
      <c r="H14" s="126">
        <v>34</v>
      </c>
      <c r="I14" s="113">
        <v>2463</v>
      </c>
      <c r="J14" s="114">
        <f t="shared" si="1"/>
        <v>1.3804</v>
      </c>
      <c r="K14" s="135">
        <v>1</v>
      </c>
      <c r="L14" s="113">
        <v>1701</v>
      </c>
      <c r="M14" s="114">
        <f t="shared" si="2"/>
        <v>0.0588</v>
      </c>
      <c r="N14" s="135">
        <v>3</v>
      </c>
      <c r="O14" s="113">
        <v>1351</v>
      </c>
      <c r="P14" s="114">
        <f t="shared" si="3"/>
        <v>0.2221</v>
      </c>
      <c r="Q14" s="135">
        <v>1</v>
      </c>
      <c r="R14" s="113">
        <v>1146</v>
      </c>
      <c r="S14" s="114">
        <f t="shared" si="4"/>
        <v>0.0873</v>
      </c>
      <c r="T14" s="115">
        <f t="shared" si="5"/>
        <v>5</v>
      </c>
      <c r="U14" s="116">
        <f t="shared" si="6"/>
        <v>2.8124000000000007</v>
      </c>
      <c r="V14" s="131">
        <v>8</v>
      </c>
      <c r="W14" s="121"/>
      <c r="X14" s="132">
        <f t="shared" si="7"/>
        <v>1.0638297872340425</v>
      </c>
      <c r="Y14" s="133">
        <f t="shared" si="8"/>
        <v>1.0638</v>
      </c>
      <c r="Z14" s="132">
        <f t="shared" si="9"/>
        <v>1.3804303694681284</v>
      </c>
      <c r="AA14" s="133">
        <f t="shared" si="10"/>
        <v>1.3804</v>
      </c>
      <c r="AB14" s="132">
        <f t="shared" si="11"/>
        <v>0.058788947677836566</v>
      </c>
      <c r="AC14" s="133">
        <f t="shared" si="12"/>
        <v>0.0588</v>
      </c>
      <c r="AD14" s="132">
        <f t="shared" si="13"/>
        <v>0.22205773501110287</v>
      </c>
      <c r="AE14" s="133">
        <f t="shared" si="14"/>
        <v>0.2221</v>
      </c>
      <c r="AF14" s="132">
        <f t="shared" si="15"/>
        <v>0.08726003490401396</v>
      </c>
      <c r="AG14" s="133">
        <f t="shared" si="16"/>
        <v>0.0873</v>
      </c>
      <c r="AH14" s="132" t="e">
        <f>(#REF!*100)/#REF!</f>
        <v>#REF!</v>
      </c>
      <c r="AI14" s="133" t="e">
        <f t="shared" si="17"/>
        <v>#REF!</v>
      </c>
      <c r="AJ14" s="134"/>
      <c r="AK14" s="58"/>
    </row>
    <row r="15" spans="1:37" ht="15">
      <c r="A15" s="69">
        <v>9</v>
      </c>
      <c r="B15" s="111" t="s">
        <v>510</v>
      </c>
      <c r="C15" s="111" t="s">
        <v>511</v>
      </c>
      <c r="D15" s="111" t="s">
        <v>512</v>
      </c>
      <c r="E15" s="126">
        <v>5</v>
      </c>
      <c r="F15" s="113">
        <v>708</v>
      </c>
      <c r="G15" s="114">
        <f t="shared" si="0"/>
        <v>0.7062</v>
      </c>
      <c r="H15" s="126">
        <v>4</v>
      </c>
      <c r="I15" s="113">
        <v>989</v>
      </c>
      <c r="J15" s="114">
        <f t="shared" si="1"/>
        <v>0.4044</v>
      </c>
      <c r="K15" s="135">
        <v>2</v>
      </c>
      <c r="L15" s="113">
        <v>737</v>
      </c>
      <c r="M15" s="114">
        <f t="shared" si="2"/>
        <v>0.2714</v>
      </c>
      <c r="N15" s="135">
        <v>3</v>
      </c>
      <c r="O15" s="113">
        <v>384</v>
      </c>
      <c r="P15" s="114">
        <f t="shared" si="3"/>
        <v>0.7813</v>
      </c>
      <c r="Q15" s="135">
        <v>3</v>
      </c>
      <c r="R15" s="113">
        <v>432</v>
      </c>
      <c r="S15" s="114">
        <f t="shared" si="4"/>
        <v>0.6944</v>
      </c>
      <c r="T15" s="115">
        <f t="shared" si="5"/>
        <v>5</v>
      </c>
      <c r="U15" s="116">
        <f t="shared" si="6"/>
        <v>2.8577</v>
      </c>
      <c r="V15" s="131">
        <v>9</v>
      </c>
      <c r="W15" s="121"/>
      <c r="X15" s="136">
        <f t="shared" si="7"/>
        <v>0.7062146892655368</v>
      </c>
      <c r="Y15" s="133">
        <f t="shared" si="8"/>
        <v>0.7062</v>
      </c>
      <c r="Z15" s="132">
        <f t="shared" si="9"/>
        <v>0.4044489383215369</v>
      </c>
      <c r="AA15" s="133">
        <f t="shared" si="10"/>
        <v>0.4044</v>
      </c>
      <c r="AB15" s="132">
        <f t="shared" si="11"/>
        <v>0.27137042062415195</v>
      </c>
      <c r="AC15" s="133">
        <f t="shared" si="12"/>
        <v>0.2714</v>
      </c>
      <c r="AD15" s="132">
        <f t="shared" si="13"/>
        <v>0.78125</v>
      </c>
      <c r="AE15" s="133">
        <f t="shared" si="14"/>
        <v>0.7813</v>
      </c>
      <c r="AF15" s="132">
        <f t="shared" si="15"/>
        <v>0.6944444444444444</v>
      </c>
      <c r="AG15" s="133">
        <f t="shared" si="16"/>
        <v>0.6944</v>
      </c>
      <c r="AH15" s="132" t="e">
        <f>(#REF!*100)/#REF!</f>
        <v>#REF!</v>
      </c>
      <c r="AI15" s="133" t="e">
        <f t="shared" si="17"/>
        <v>#REF!</v>
      </c>
      <c r="AJ15" s="134"/>
      <c r="AK15" s="58"/>
    </row>
    <row r="16" spans="1:37" ht="15">
      <c r="A16" s="69">
        <v>10</v>
      </c>
      <c r="B16" s="111" t="s">
        <v>513</v>
      </c>
      <c r="C16" s="111" t="s">
        <v>256</v>
      </c>
      <c r="D16" s="111" t="s">
        <v>514</v>
      </c>
      <c r="E16" s="126">
        <v>8</v>
      </c>
      <c r="F16" s="113">
        <v>1527</v>
      </c>
      <c r="G16" s="114">
        <f t="shared" si="0"/>
        <v>0.5239</v>
      </c>
      <c r="H16" s="126">
        <v>1</v>
      </c>
      <c r="I16" s="113">
        <v>732</v>
      </c>
      <c r="J16" s="114">
        <f t="shared" si="1"/>
        <v>0.1366</v>
      </c>
      <c r="K16" s="130">
        <v>1</v>
      </c>
      <c r="L16" s="113">
        <v>398</v>
      </c>
      <c r="M16" s="114">
        <f t="shared" si="2"/>
        <v>0.2513</v>
      </c>
      <c r="N16" s="130">
        <v>2</v>
      </c>
      <c r="O16" s="113">
        <v>570</v>
      </c>
      <c r="P16" s="114">
        <f t="shared" si="3"/>
        <v>0.3509</v>
      </c>
      <c r="Q16" s="130">
        <v>5</v>
      </c>
      <c r="R16" s="113">
        <v>287</v>
      </c>
      <c r="S16" s="114">
        <f t="shared" si="4"/>
        <v>1.7422</v>
      </c>
      <c r="T16" s="115">
        <f t="shared" si="5"/>
        <v>5</v>
      </c>
      <c r="U16" s="116">
        <f t="shared" si="6"/>
        <v>3.0049</v>
      </c>
      <c r="V16" s="131">
        <v>10</v>
      </c>
      <c r="W16" s="121"/>
      <c r="X16" s="132">
        <f t="shared" si="7"/>
        <v>0.5239030779305829</v>
      </c>
      <c r="Y16" s="133">
        <f t="shared" si="8"/>
        <v>0.5239</v>
      </c>
      <c r="Z16" s="132">
        <f t="shared" si="9"/>
        <v>0.1366120218579235</v>
      </c>
      <c r="AA16" s="133">
        <f t="shared" si="10"/>
        <v>0.1366</v>
      </c>
      <c r="AB16" s="132">
        <f t="shared" si="11"/>
        <v>0.25125628140703515</v>
      </c>
      <c r="AC16" s="133">
        <f t="shared" si="12"/>
        <v>0.2513</v>
      </c>
      <c r="AD16" s="132">
        <f t="shared" si="13"/>
        <v>0.3508771929824561</v>
      </c>
      <c r="AE16" s="133">
        <f t="shared" si="14"/>
        <v>0.3509</v>
      </c>
      <c r="AF16" s="132">
        <f t="shared" si="15"/>
        <v>1.7421602787456445</v>
      </c>
      <c r="AG16" s="133">
        <f t="shared" si="16"/>
        <v>1.7422</v>
      </c>
      <c r="AH16" s="132" t="e">
        <f>(#REF!*100)/#REF!</f>
        <v>#REF!</v>
      </c>
      <c r="AI16" s="133" t="e">
        <f t="shared" si="17"/>
        <v>#REF!</v>
      </c>
      <c r="AJ16" s="134"/>
      <c r="AK16" s="58"/>
    </row>
    <row r="17" spans="1:37" ht="15">
      <c r="A17" s="69">
        <v>11</v>
      </c>
      <c r="B17" s="111" t="s">
        <v>246</v>
      </c>
      <c r="C17" s="111" t="s">
        <v>247</v>
      </c>
      <c r="D17" s="111" t="s">
        <v>515</v>
      </c>
      <c r="E17" s="126">
        <v>6</v>
      </c>
      <c r="F17" s="113">
        <v>1605</v>
      </c>
      <c r="G17" s="114">
        <f t="shared" si="0"/>
        <v>0.3738</v>
      </c>
      <c r="H17" s="126">
        <v>17</v>
      </c>
      <c r="I17" s="113">
        <v>1864</v>
      </c>
      <c r="J17" s="114">
        <f t="shared" si="1"/>
        <v>0.912</v>
      </c>
      <c r="K17" s="135">
        <v>1</v>
      </c>
      <c r="L17" s="113">
        <v>1199</v>
      </c>
      <c r="M17" s="114">
        <f t="shared" si="2"/>
        <v>0.0834</v>
      </c>
      <c r="N17" s="135">
        <v>6</v>
      </c>
      <c r="O17" s="113">
        <v>921</v>
      </c>
      <c r="P17" s="114">
        <f t="shared" si="3"/>
        <v>0.6515</v>
      </c>
      <c r="Q17" s="135">
        <v>12</v>
      </c>
      <c r="R17" s="113">
        <v>764</v>
      </c>
      <c r="S17" s="114">
        <f t="shared" si="4"/>
        <v>1.5707</v>
      </c>
      <c r="T17" s="115">
        <f t="shared" si="5"/>
        <v>5</v>
      </c>
      <c r="U17" s="116">
        <f t="shared" si="6"/>
        <v>3.5913999999999997</v>
      </c>
      <c r="V17" s="131">
        <v>11</v>
      </c>
      <c r="W17" s="121"/>
      <c r="X17" s="132">
        <f t="shared" si="7"/>
        <v>0.37383177570093457</v>
      </c>
      <c r="Y17" s="133">
        <f t="shared" si="8"/>
        <v>0.3738</v>
      </c>
      <c r="Z17" s="132">
        <f t="shared" si="9"/>
        <v>0.9120171673819742</v>
      </c>
      <c r="AA17" s="133">
        <f t="shared" si="10"/>
        <v>0.912</v>
      </c>
      <c r="AB17" s="132">
        <f t="shared" si="11"/>
        <v>0.08340283569641367</v>
      </c>
      <c r="AC17" s="133">
        <f t="shared" si="12"/>
        <v>0.0834</v>
      </c>
      <c r="AD17" s="132">
        <f t="shared" si="13"/>
        <v>0.6514657980456026</v>
      </c>
      <c r="AE17" s="133">
        <f t="shared" si="14"/>
        <v>0.6515</v>
      </c>
      <c r="AF17" s="132">
        <f t="shared" si="15"/>
        <v>1.5706806282722514</v>
      </c>
      <c r="AG17" s="133">
        <f t="shared" si="16"/>
        <v>1.5707</v>
      </c>
      <c r="AH17" s="132" t="e">
        <f>(#REF!*100)/#REF!</f>
        <v>#REF!</v>
      </c>
      <c r="AI17" s="133" t="e">
        <f t="shared" si="17"/>
        <v>#REF!</v>
      </c>
      <c r="AJ17" s="134"/>
      <c r="AK17" s="58"/>
    </row>
    <row r="18" spans="1:37" ht="15">
      <c r="A18" s="69">
        <v>12</v>
      </c>
      <c r="B18" s="111" t="s">
        <v>284</v>
      </c>
      <c r="C18" s="111" t="s">
        <v>285</v>
      </c>
      <c r="D18" s="111" t="s">
        <v>516</v>
      </c>
      <c r="E18" s="126">
        <v>2</v>
      </c>
      <c r="F18" s="113">
        <v>1071</v>
      </c>
      <c r="G18" s="114">
        <f t="shared" si="0"/>
        <v>0.1867</v>
      </c>
      <c r="H18" s="126">
        <v>7</v>
      </c>
      <c r="I18" s="113">
        <v>941</v>
      </c>
      <c r="J18" s="114">
        <f t="shared" si="1"/>
        <v>0.7439</v>
      </c>
      <c r="K18" s="135">
        <v>16</v>
      </c>
      <c r="L18" s="113">
        <v>1391</v>
      </c>
      <c r="M18" s="114">
        <f t="shared" si="2"/>
        <v>1.1503</v>
      </c>
      <c r="N18" s="135">
        <v>9</v>
      </c>
      <c r="O18" s="113">
        <v>973</v>
      </c>
      <c r="P18" s="114">
        <f t="shared" si="3"/>
        <v>0.925</v>
      </c>
      <c r="Q18" s="135">
        <v>3</v>
      </c>
      <c r="R18" s="113">
        <v>388</v>
      </c>
      <c r="S18" s="114">
        <f t="shared" si="4"/>
        <v>0.7732</v>
      </c>
      <c r="T18" s="115">
        <f t="shared" si="5"/>
        <v>5</v>
      </c>
      <c r="U18" s="116">
        <f t="shared" si="6"/>
        <v>3.7791000000000006</v>
      </c>
      <c r="V18" s="131">
        <v>12</v>
      </c>
      <c r="W18" s="121"/>
      <c r="X18" s="132">
        <f t="shared" si="7"/>
        <v>0.18674136321195145</v>
      </c>
      <c r="Y18" s="133">
        <f t="shared" si="8"/>
        <v>0.1867</v>
      </c>
      <c r="Z18" s="132">
        <f t="shared" si="9"/>
        <v>0.7438894792773645</v>
      </c>
      <c r="AA18" s="133">
        <f t="shared" si="10"/>
        <v>0.7439</v>
      </c>
      <c r="AB18" s="132">
        <f t="shared" si="11"/>
        <v>1.150251617541337</v>
      </c>
      <c r="AC18" s="133">
        <f t="shared" si="12"/>
        <v>1.1503</v>
      </c>
      <c r="AD18" s="132">
        <f t="shared" si="13"/>
        <v>0.9249743062692704</v>
      </c>
      <c r="AE18" s="133">
        <f t="shared" si="14"/>
        <v>0.925</v>
      </c>
      <c r="AF18" s="132">
        <f t="shared" si="15"/>
        <v>0.7731958762886598</v>
      </c>
      <c r="AG18" s="133">
        <f t="shared" si="16"/>
        <v>0.7732</v>
      </c>
      <c r="AH18" s="132" t="e">
        <f>(#REF!*100)/#REF!</f>
        <v>#REF!</v>
      </c>
      <c r="AI18" s="133" t="e">
        <f t="shared" si="17"/>
        <v>#REF!</v>
      </c>
      <c r="AJ18" s="134"/>
      <c r="AK18" s="58"/>
    </row>
    <row r="19" spans="1:37" ht="15">
      <c r="A19" s="69">
        <v>13</v>
      </c>
      <c r="B19" s="111" t="s">
        <v>517</v>
      </c>
      <c r="C19" s="111" t="s">
        <v>518</v>
      </c>
      <c r="D19" s="111" t="s">
        <v>519</v>
      </c>
      <c r="E19" s="126">
        <v>12</v>
      </c>
      <c r="F19" s="113">
        <v>1257</v>
      </c>
      <c r="G19" s="114">
        <f t="shared" si="0"/>
        <v>0.9547</v>
      </c>
      <c r="H19" s="126">
        <v>19</v>
      </c>
      <c r="I19" s="113">
        <v>1279</v>
      </c>
      <c r="J19" s="114">
        <f t="shared" si="1"/>
        <v>1.4855</v>
      </c>
      <c r="K19" s="135">
        <v>1</v>
      </c>
      <c r="L19" s="113">
        <v>1389</v>
      </c>
      <c r="M19" s="114">
        <f t="shared" si="2"/>
        <v>0.072</v>
      </c>
      <c r="N19" s="135">
        <v>4</v>
      </c>
      <c r="O19" s="113">
        <v>816</v>
      </c>
      <c r="P19" s="114">
        <f t="shared" si="3"/>
        <v>0.4902</v>
      </c>
      <c r="Q19" s="135">
        <v>3</v>
      </c>
      <c r="R19" s="113">
        <v>349</v>
      </c>
      <c r="S19" s="114">
        <f t="shared" si="4"/>
        <v>0.8596</v>
      </c>
      <c r="T19" s="115">
        <f t="shared" si="5"/>
        <v>5</v>
      </c>
      <c r="U19" s="116">
        <f t="shared" si="6"/>
        <v>3.862</v>
      </c>
      <c r="V19" s="131">
        <v>13</v>
      </c>
      <c r="W19" s="121"/>
      <c r="X19" s="136">
        <f t="shared" si="7"/>
        <v>0.954653937947494</v>
      </c>
      <c r="Y19" s="133">
        <f t="shared" si="8"/>
        <v>0.9547</v>
      </c>
      <c r="Z19" s="132">
        <f t="shared" si="9"/>
        <v>1.4855355746677092</v>
      </c>
      <c r="AA19" s="133">
        <f t="shared" si="10"/>
        <v>1.4855</v>
      </c>
      <c r="AB19" s="132">
        <f t="shared" si="11"/>
        <v>0.07199424046076314</v>
      </c>
      <c r="AC19" s="133">
        <f t="shared" si="12"/>
        <v>0.072</v>
      </c>
      <c r="AD19" s="132">
        <f t="shared" si="13"/>
        <v>0.49019607843137253</v>
      </c>
      <c r="AE19" s="133">
        <f t="shared" si="14"/>
        <v>0.4902</v>
      </c>
      <c r="AF19" s="132">
        <f t="shared" si="15"/>
        <v>0.8595988538681948</v>
      </c>
      <c r="AG19" s="133">
        <f t="shared" si="16"/>
        <v>0.8596</v>
      </c>
      <c r="AH19" s="132" t="e">
        <f>(#REF!*100)/#REF!</f>
        <v>#REF!</v>
      </c>
      <c r="AI19" s="133" t="e">
        <f t="shared" si="17"/>
        <v>#REF!</v>
      </c>
      <c r="AJ19" s="134"/>
      <c r="AK19" s="58"/>
    </row>
    <row r="20" spans="1:37" ht="15">
      <c r="A20" s="69">
        <v>14</v>
      </c>
      <c r="B20" s="111" t="s">
        <v>246</v>
      </c>
      <c r="C20" s="111" t="s">
        <v>247</v>
      </c>
      <c r="D20" s="111" t="s">
        <v>520</v>
      </c>
      <c r="E20" s="126">
        <v>13</v>
      </c>
      <c r="F20" s="113">
        <v>2557</v>
      </c>
      <c r="G20" s="114">
        <f t="shared" si="0"/>
        <v>0.5084</v>
      </c>
      <c r="H20" s="126">
        <v>14</v>
      </c>
      <c r="I20" s="113">
        <v>1864</v>
      </c>
      <c r="J20" s="114">
        <f t="shared" si="1"/>
        <v>0.7511</v>
      </c>
      <c r="K20" s="135">
        <v>7</v>
      </c>
      <c r="L20" s="113">
        <v>1464</v>
      </c>
      <c r="M20" s="114">
        <f t="shared" si="2"/>
        <v>0.4781</v>
      </c>
      <c r="N20" s="135">
        <v>24</v>
      </c>
      <c r="O20" s="113">
        <v>1199</v>
      </c>
      <c r="P20" s="114">
        <f t="shared" si="3"/>
        <v>2.0017</v>
      </c>
      <c r="Q20" s="135">
        <v>2</v>
      </c>
      <c r="R20" s="113">
        <v>764</v>
      </c>
      <c r="S20" s="114">
        <f t="shared" si="4"/>
        <v>0.2618</v>
      </c>
      <c r="T20" s="115">
        <f t="shared" si="5"/>
        <v>5</v>
      </c>
      <c r="U20" s="116">
        <f t="shared" si="6"/>
        <v>4.0011</v>
      </c>
      <c r="V20" s="131">
        <v>14</v>
      </c>
      <c r="W20" s="121"/>
      <c r="X20" s="132">
        <f t="shared" si="7"/>
        <v>0.5084082909659757</v>
      </c>
      <c r="Y20" s="133">
        <f t="shared" si="8"/>
        <v>0.5084</v>
      </c>
      <c r="Z20" s="132">
        <f t="shared" si="9"/>
        <v>0.7510729613733905</v>
      </c>
      <c r="AA20" s="133">
        <f t="shared" si="10"/>
        <v>0.7511</v>
      </c>
      <c r="AB20" s="132">
        <f t="shared" si="11"/>
        <v>0.4781420765027322</v>
      </c>
      <c r="AC20" s="133">
        <f t="shared" si="12"/>
        <v>0.4781</v>
      </c>
      <c r="AD20" s="132">
        <f t="shared" si="13"/>
        <v>2.0016680567139282</v>
      </c>
      <c r="AE20" s="133">
        <f t="shared" si="14"/>
        <v>2.0017</v>
      </c>
      <c r="AF20" s="132">
        <f t="shared" si="15"/>
        <v>0.2617801047120419</v>
      </c>
      <c r="AG20" s="133">
        <f t="shared" si="16"/>
        <v>0.2618</v>
      </c>
      <c r="AH20" s="132" t="e">
        <f>(#REF!*100)/#REF!</f>
        <v>#REF!</v>
      </c>
      <c r="AI20" s="133" t="e">
        <f t="shared" si="17"/>
        <v>#REF!</v>
      </c>
      <c r="AJ20" s="134"/>
      <c r="AK20" s="58"/>
    </row>
    <row r="21" spans="1:37" ht="15">
      <c r="A21" s="69">
        <v>15</v>
      </c>
      <c r="B21" s="111" t="s">
        <v>521</v>
      </c>
      <c r="C21" s="111" t="s">
        <v>281</v>
      </c>
      <c r="D21" s="111" t="s">
        <v>522</v>
      </c>
      <c r="E21" s="126">
        <v>2</v>
      </c>
      <c r="F21" s="113">
        <v>525</v>
      </c>
      <c r="G21" s="114">
        <f t="shared" si="0"/>
        <v>0.381</v>
      </c>
      <c r="H21" s="126">
        <v>2</v>
      </c>
      <c r="I21" s="113">
        <v>768</v>
      </c>
      <c r="J21" s="114">
        <f t="shared" si="1"/>
        <v>0.2604</v>
      </c>
      <c r="K21" s="135">
        <v>12</v>
      </c>
      <c r="L21" s="113">
        <v>924</v>
      </c>
      <c r="M21" s="114">
        <f t="shared" si="2"/>
        <v>1.2987</v>
      </c>
      <c r="N21" s="135">
        <v>7</v>
      </c>
      <c r="O21" s="113">
        <v>780</v>
      </c>
      <c r="P21" s="114">
        <f t="shared" si="3"/>
        <v>0.8974</v>
      </c>
      <c r="Q21" s="135">
        <v>13</v>
      </c>
      <c r="R21" s="113">
        <v>1078</v>
      </c>
      <c r="S21" s="114">
        <f t="shared" si="4"/>
        <v>1.2059</v>
      </c>
      <c r="T21" s="115">
        <f t="shared" si="5"/>
        <v>5</v>
      </c>
      <c r="U21" s="116">
        <f t="shared" si="6"/>
        <v>4.0434</v>
      </c>
      <c r="V21" s="131">
        <v>15</v>
      </c>
      <c r="W21" s="121"/>
      <c r="X21" s="132">
        <f t="shared" si="7"/>
        <v>0.38095238095238093</v>
      </c>
      <c r="Y21" s="133">
        <f t="shared" si="8"/>
        <v>0.381</v>
      </c>
      <c r="Z21" s="132">
        <f t="shared" si="9"/>
        <v>0.2604166666666667</v>
      </c>
      <c r="AA21" s="133">
        <f t="shared" si="10"/>
        <v>0.2604</v>
      </c>
      <c r="AB21" s="132">
        <f t="shared" si="11"/>
        <v>1.2987012987012987</v>
      </c>
      <c r="AC21" s="133">
        <f t="shared" si="12"/>
        <v>1.2987</v>
      </c>
      <c r="AD21" s="132">
        <f t="shared" si="13"/>
        <v>0.8974358974358975</v>
      </c>
      <c r="AE21" s="133">
        <f t="shared" si="14"/>
        <v>0.8974</v>
      </c>
      <c r="AF21" s="132">
        <f t="shared" si="15"/>
        <v>1.2059369202226344</v>
      </c>
      <c r="AG21" s="133">
        <f t="shared" si="16"/>
        <v>1.2059</v>
      </c>
      <c r="AH21" s="132" t="e">
        <f>(#REF!*100)/#REF!</f>
        <v>#REF!</v>
      </c>
      <c r="AI21" s="133" t="e">
        <f t="shared" si="17"/>
        <v>#REF!</v>
      </c>
      <c r="AJ21" s="134"/>
      <c r="AK21" s="58"/>
    </row>
    <row r="28" ht="15">
      <c r="B28" t="s">
        <v>21</v>
      </c>
    </row>
  </sheetData>
  <sheetProtection/>
  <conditionalFormatting sqref="F21 I21 L21 O21 R21">
    <cfRule type="cellIs" priority="11" dxfId="84" operator="lessThan" stopIfTrue="1">
      <formula>200</formula>
    </cfRule>
  </conditionalFormatting>
  <conditionalFormatting sqref="F7:F21 I7:I21 L7:L21 O7:O21 R7:R21">
    <cfRule type="cellIs" priority="10" dxfId="84" operator="lessThan" stopIfTrue="1">
      <formula>200</formula>
    </cfRule>
  </conditionalFormatting>
  <conditionalFormatting sqref="T21">
    <cfRule type="cellIs" priority="9" dxfId="84" operator="lessThan" stopIfTrue="1">
      <formula>4</formula>
    </cfRule>
  </conditionalFormatting>
  <conditionalFormatting sqref="T21">
    <cfRule type="cellIs" priority="8" dxfId="84" operator="lessThan" stopIfTrue="1">
      <formula>4</formula>
    </cfRule>
  </conditionalFormatting>
  <conditionalFormatting sqref="T7:T20">
    <cfRule type="cellIs" priority="7" dxfId="84" operator="lessThan" stopIfTrue="1">
      <formula>4</formula>
    </cfRule>
  </conditionalFormatting>
  <conditionalFormatting sqref="T21">
    <cfRule type="cellIs" priority="6" dxfId="84" operator="lessThan" stopIfTrue="1">
      <formula>6</formula>
    </cfRule>
  </conditionalFormatting>
  <conditionalFormatting sqref="T7:T21">
    <cfRule type="cellIs" priority="5" dxfId="84" operator="lessThan" stopIfTrue="1">
      <formula>6</formula>
    </cfRule>
  </conditionalFormatting>
  <conditionalFormatting sqref="T21">
    <cfRule type="cellIs" priority="4" dxfId="85" operator="equal" stopIfTrue="1">
      <formula>4</formula>
    </cfRule>
  </conditionalFormatting>
  <conditionalFormatting sqref="T7:T21">
    <cfRule type="cellIs" priority="3" dxfId="85" operator="equal" stopIfTrue="1">
      <formula>4</formula>
    </cfRule>
  </conditionalFormatting>
  <conditionalFormatting sqref="G21 J21 M21 P21 S21">
    <cfRule type="cellIs" priority="2" dxfId="84" operator="greaterThan" stopIfTrue="1">
      <formula>10</formula>
    </cfRule>
  </conditionalFormatting>
  <conditionalFormatting sqref="G7:G21 J7:J21 M7:M21 P7:P21 S7:S21">
    <cfRule type="cellIs" priority="1" dxfId="84" operator="greaterThan" stopIfTrue="1">
      <formula>10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27.421875" style="0" customWidth="1"/>
    <col min="3" max="3" width="17.7109375" style="0" customWidth="1"/>
    <col min="4" max="4" width="6.140625" style="0" customWidth="1"/>
    <col min="5" max="5" width="7.28125" style="0" customWidth="1"/>
    <col min="6" max="6" width="0" style="0" hidden="1" customWidth="1"/>
    <col min="7" max="7" width="7.8515625" style="0" customWidth="1"/>
    <col min="8" max="8" width="5.7109375" style="0" customWidth="1"/>
    <col min="9" max="9" width="7.28125" style="0" customWidth="1"/>
    <col min="10" max="10" width="0" style="0" hidden="1" customWidth="1"/>
    <col min="11" max="11" width="8.28125" style="0" customWidth="1"/>
    <col min="12" max="12" width="5.57421875" style="0" customWidth="1"/>
    <col min="13" max="13" width="7.421875" style="0" customWidth="1"/>
    <col min="14" max="14" width="0" style="0" hidden="1" customWidth="1"/>
    <col min="15" max="15" width="7.421875" style="0" customWidth="1"/>
    <col min="16" max="16" width="5.8515625" style="0" customWidth="1"/>
    <col min="17" max="17" width="7.57421875" style="0" customWidth="1"/>
    <col min="18" max="18" width="0" style="0" hidden="1" customWidth="1"/>
    <col min="19" max="19" width="7.28125" style="0" customWidth="1"/>
    <col min="20" max="20" width="6.00390625" style="0" customWidth="1"/>
    <col min="21" max="21" width="7.57421875" style="0" customWidth="1"/>
    <col min="22" max="22" width="0" style="0" hidden="1" customWidth="1"/>
    <col min="23" max="23" width="7.00390625" style="0" customWidth="1"/>
    <col min="24" max="24" width="6.00390625" style="0" customWidth="1"/>
    <col min="25" max="25" width="7.28125" style="0" customWidth="1"/>
    <col min="26" max="26" width="0" style="0" hidden="1" customWidth="1"/>
    <col min="27" max="27" width="8.28125" style="0" customWidth="1"/>
    <col min="28" max="28" width="6.421875" style="0" customWidth="1"/>
    <col min="29" max="29" width="7.140625" style="0" customWidth="1"/>
    <col min="30" max="30" width="0" style="0" hidden="1" customWidth="1"/>
    <col min="31" max="31" width="8.28125" style="0" customWidth="1"/>
    <col min="32" max="32" width="6.140625" style="0" customWidth="1"/>
    <col min="33" max="33" width="7.8515625" style="0" customWidth="1"/>
    <col min="34" max="34" width="0" style="0" hidden="1" customWidth="1"/>
    <col min="35" max="35" width="7.57421875" style="0" customWidth="1"/>
    <col min="36" max="36" width="6.00390625" style="0" customWidth="1"/>
    <col min="37" max="37" width="7.7109375" style="0" customWidth="1"/>
    <col min="38" max="38" width="0" style="0" hidden="1" customWidth="1"/>
    <col min="39" max="39" width="8.00390625" style="0" customWidth="1"/>
    <col min="40" max="40" width="5.421875" style="0" customWidth="1"/>
    <col min="41" max="41" width="7.140625" style="0" customWidth="1"/>
    <col min="42" max="42" width="12.00390625" style="0" hidden="1" customWidth="1"/>
    <col min="43" max="43" width="7.7109375" style="0" customWidth="1"/>
    <col min="44" max="44" width="6.7109375" style="0" customWidth="1"/>
    <col min="45" max="45" width="7.8515625" style="0" customWidth="1"/>
    <col min="46" max="46" width="0" style="0" hidden="1" customWidth="1"/>
    <col min="47" max="47" width="8.00390625" style="0" customWidth="1"/>
    <col min="48" max="48" width="5.8515625" style="0" customWidth="1"/>
    <col min="49" max="49" width="7.57421875" style="0" customWidth="1"/>
    <col min="50" max="50" width="0" style="0" hidden="1" customWidth="1"/>
    <col min="51" max="51" width="7.8515625" style="0" customWidth="1"/>
    <col min="52" max="52" width="6.28125" style="0" customWidth="1"/>
    <col min="53" max="53" width="7.421875" style="0" customWidth="1"/>
    <col min="54" max="54" width="0" style="0" hidden="1" customWidth="1"/>
    <col min="55" max="55" width="7.57421875" style="0" customWidth="1"/>
    <col min="56" max="56" width="6.57421875" style="0" customWidth="1"/>
    <col min="57" max="57" width="6.8515625" style="0" customWidth="1"/>
    <col min="58" max="58" width="0" style="0" hidden="1" customWidth="1"/>
    <col min="59" max="59" width="9.140625" style="0" customWidth="1"/>
    <col min="60" max="61" width="7.140625" style="0" customWidth="1"/>
    <col min="62" max="62" width="0" style="0" hidden="1" customWidth="1"/>
    <col min="63" max="63" width="8.140625" style="0" customWidth="1"/>
    <col min="64" max="65" width="7.00390625" style="0" customWidth="1"/>
    <col min="66" max="66" width="0" style="0" hidden="1" customWidth="1"/>
    <col min="67" max="67" width="9.140625" style="0" customWidth="1"/>
    <col min="68" max="68" width="6.28125" style="0" customWidth="1"/>
    <col min="69" max="69" width="6.7109375" style="0" customWidth="1"/>
    <col min="70" max="70" width="0" style="0" hidden="1" customWidth="1"/>
    <col min="71" max="73" width="9.140625" style="0" customWidth="1"/>
    <col min="74" max="74" width="4.421875" style="0" customWidth="1"/>
    <col min="75" max="75" width="9.140625" style="0" customWidth="1"/>
  </cols>
  <sheetData>
    <row r="1" ht="15">
      <c r="B1" s="4" t="s">
        <v>27</v>
      </c>
    </row>
    <row r="2" ht="15">
      <c r="B2" s="4" t="s">
        <v>28</v>
      </c>
    </row>
    <row r="3" ht="15.75" thickBot="1"/>
    <row r="4" spans="4:71" ht="15">
      <c r="D4" s="162" t="s">
        <v>3</v>
      </c>
      <c r="E4" s="162"/>
      <c r="F4" s="162"/>
      <c r="G4" s="162"/>
      <c r="H4" s="162"/>
      <c r="I4" s="162"/>
      <c r="J4" s="162"/>
      <c r="K4" s="162"/>
      <c r="L4" s="162" t="s">
        <v>5</v>
      </c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 t="s">
        <v>29</v>
      </c>
      <c r="Y4" s="162"/>
      <c r="Z4" s="162"/>
      <c r="AA4" s="162"/>
      <c r="AB4" s="162"/>
      <c r="AC4" s="162"/>
      <c r="AD4" s="162"/>
      <c r="AE4" s="162"/>
      <c r="AF4" s="162" t="s">
        <v>30</v>
      </c>
      <c r="AG4" s="162"/>
      <c r="AH4" s="162"/>
      <c r="AI4" s="162"/>
      <c r="AJ4" s="162"/>
      <c r="AK4" s="162"/>
      <c r="AL4" s="162"/>
      <c r="AM4" s="162"/>
      <c r="AN4" s="162" t="s">
        <v>31</v>
      </c>
      <c r="AO4" s="162"/>
      <c r="AP4" s="162"/>
      <c r="AQ4" s="162"/>
      <c r="AR4" s="162"/>
      <c r="AS4" s="162"/>
      <c r="AT4" s="162"/>
      <c r="AU4" s="162"/>
      <c r="AV4" s="162" t="s">
        <v>32</v>
      </c>
      <c r="AW4" s="162"/>
      <c r="AX4" s="162"/>
      <c r="AY4" s="162"/>
      <c r="AZ4" s="162"/>
      <c r="BA4" s="162"/>
      <c r="BB4" s="162"/>
      <c r="BC4" s="162"/>
      <c r="BD4" s="162" t="s">
        <v>33</v>
      </c>
      <c r="BE4" s="162"/>
      <c r="BF4" s="162"/>
      <c r="BG4" s="162"/>
      <c r="BH4" s="162" t="s">
        <v>34</v>
      </c>
      <c r="BI4" s="162"/>
      <c r="BJ4" s="162"/>
      <c r="BK4" s="162"/>
      <c r="BL4" s="162" t="s">
        <v>35</v>
      </c>
      <c r="BM4" s="162"/>
      <c r="BN4" s="162"/>
      <c r="BO4" s="162"/>
      <c r="BP4" s="162" t="s">
        <v>36</v>
      </c>
      <c r="BQ4" s="162"/>
      <c r="BR4" s="162"/>
      <c r="BS4" s="162"/>
    </row>
    <row r="5" spans="4:71" ht="15.75" thickBot="1">
      <c r="D5" s="163" t="s">
        <v>37</v>
      </c>
      <c r="E5" s="163"/>
      <c r="F5" s="163"/>
      <c r="G5" s="163"/>
      <c r="H5" s="163"/>
      <c r="I5" s="163"/>
      <c r="J5" s="163"/>
      <c r="K5" s="163"/>
      <c r="L5" s="163" t="s">
        <v>38</v>
      </c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 t="s">
        <v>39</v>
      </c>
      <c r="Y5" s="163"/>
      <c r="Z5" s="163"/>
      <c r="AA5" s="163"/>
      <c r="AB5" s="163"/>
      <c r="AC5" s="163"/>
      <c r="AD5" s="163"/>
      <c r="AE5" s="163"/>
      <c r="AF5" s="163" t="s">
        <v>40</v>
      </c>
      <c r="AG5" s="163"/>
      <c r="AH5" s="163"/>
      <c r="AI5" s="163"/>
      <c r="AJ5" s="163"/>
      <c r="AK5" s="163"/>
      <c r="AL5" s="163"/>
      <c r="AM5" s="163"/>
      <c r="AN5" s="163" t="s">
        <v>41</v>
      </c>
      <c r="AO5" s="163"/>
      <c r="AP5" s="163"/>
      <c r="AQ5" s="163"/>
      <c r="AR5" s="163"/>
      <c r="AS5" s="163"/>
      <c r="AT5" s="163"/>
      <c r="AU5" s="163"/>
      <c r="AV5" s="163" t="s">
        <v>42</v>
      </c>
      <c r="AW5" s="163"/>
      <c r="AX5" s="163"/>
      <c r="AY5" s="163"/>
      <c r="AZ5" s="163"/>
      <c r="BA5" s="163"/>
      <c r="BB5" s="163"/>
      <c r="BC5" s="163"/>
      <c r="BD5" s="163" t="s">
        <v>43</v>
      </c>
      <c r="BE5" s="163"/>
      <c r="BF5" s="163"/>
      <c r="BG5" s="163"/>
      <c r="BH5" s="163" t="s">
        <v>44</v>
      </c>
      <c r="BI5" s="163"/>
      <c r="BJ5" s="163"/>
      <c r="BK5" s="163"/>
      <c r="BL5" s="163" t="s">
        <v>45</v>
      </c>
      <c r="BM5" s="163"/>
      <c r="BN5" s="163"/>
      <c r="BO5" s="163"/>
      <c r="BP5" s="163" t="s">
        <v>46</v>
      </c>
      <c r="BQ5" s="163"/>
      <c r="BR5" s="163"/>
      <c r="BS5" s="163"/>
    </row>
    <row r="6" spans="4:71" ht="15">
      <c r="D6" s="5"/>
      <c r="E6" s="6"/>
      <c r="F6" s="6"/>
      <c r="G6" s="7"/>
      <c r="H6" s="6"/>
      <c r="I6" s="6"/>
      <c r="J6" s="6"/>
      <c r="K6" s="6"/>
      <c r="L6" s="5"/>
      <c r="M6" s="6"/>
      <c r="N6" s="6"/>
      <c r="O6" s="7"/>
      <c r="P6" s="8"/>
      <c r="Q6" s="6"/>
      <c r="R6" s="6"/>
      <c r="S6" s="7"/>
      <c r="T6" s="6"/>
      <c r="U6" s="6"/>
      <c r="V6" s="6"/>
      <c r="W6" s="9"/>
      <c r="X6" s="5"/>
      <c r="Y6" s="6"/>
      <c r="Z6" s="6"/>
      <c r="AA6" s="7"/>
      <c r="AB6" s="6"/>
      <c r="AC6" s="6"/>
      <c r="AD6" s="6"/>
      <c r="AE6" s="9"/>
      <c r="AF6" s="5"/>
      <c r="AG6" s="6"/>
      <c r="AH6" s="6"/>
      <c r="AI6" s="7"/>
      <c r="AJ6" s="6"/>
      <c r="AK6" s="6"/>
      <c r="AL6" s="6"/>
      <c r="AM6" s="9"/>
      <c r="AN6" s="5"/>
      <c r="AO6" s="6"/>
      <c r="AP6" s="6"/>
      <c r="AQ6" s="7"/>
      <c r="AR6" s="6"/>
      <c r="AS6" s="6"/>
      <c r="AT6" s="6"/>
      <c r="AU6" s="9"/>
      <c r="AV6" s="5"/>
      <c r="AW6" s="6"/>
      <c r="AX6" s="6"/>
      <c r="AY6" s="7"/>
      <c r="AZ6" s="6"/>
      <c r="BA6" s="6"/>
      <c r="BB6" s="6"/>
      <c r="BC6" s="9"/>
      <c r="BD6" s="10"/>
      <c r="BG6" s="11"/>
      <c r="BH6" s="10"/>
      <c r="BK6" s="11"/>
      <c r="BL6" s="10"/>
      <c r="BO6" s="11"/>
      <c r="BP6" s="10"/>
      <c r="BS6" s="11"/>
    </row>
    <row r="7" spans="1:74" ht="15">
      <c r="A7" t="s">
        <v>47</v>
      </c>
      <c r="B7" t="s">
        <v>48</v>
      </c>
      <c r="C7" t="s">
        <v>49</v>
      </c>
      <c r="D7" s="10" t="s">
        <v>50</v>
      </c>
      <c r="E7" t="s">
        <v>51</v>
      </c>
      <c r="F7" t="s">
        <v>52</v>
      </c>
      <c r="G7" s="12" t="s">
        <v>53</v>
      </c>
      <c r="H7" t="s">
        <v>50</v>
      </c>
      <c r="I7" t="s">
        <v>51</v>
      </c>
      <c r="J7" t="s">
        <v>52</v>
      </c>
      <c r="K7" t="s">
        <v>53</v>
      </c>
      <c r="L7" s="10" t="s">
        <v>50</v>
      </c>
      <c r="M7" t="s">
        <v>51</v>
      </c>
      <c r="N7" t="s">
        <v>52</v>
      </c>
      <c r="O7" s="12" t="s">
        <v>53</v>
      </c>
      <c r="P7" s="13" t="s">
        <v>50</v>
      </c>
      <c r="Q7" t="s">
        <v>51</v>
      </c>
      <c r="R7" t="s">
        <v>52</v>
      </c>
      <c r="S7" s="12" t="s">
        <v>53</v>
      </c>
      <c r="T7" t="s">
        <v>50</v>
      </c>
      <c r="U7" t="s">
        <v>51</v>
      </c>
      <c r="V7" t="s">
        <v>52</v>
      </c>
      <c r="W7" s="11" t="s">
        <v>53</v>
      </c>
      <c r="X7" s="10" t="s">
        <v>50</v>
      </c>
      <c r="Y7" t="s">
        <v>51</v>
      </c>
      <c r="Z7" t="s">
        <v>52</v>
      </c>
      <c r="AA7" s="12" t="s">
        <v>53</v>
      </c>
      <c r="AB7" t="s">
        <v>50</v>
      </c>
      <c r="AC7" t="s">
        <v>51</v>
      </c>
      <c r="AE7" s="11" t="s">
        <v>53</v>
      </c>
      <c r="AF7" s="10" t="s">
        <v>50</v>
      </c>
      <c r="AG7" t="s">
        <v>51</v>
      </c>
      <c r="AH7" t="s">
        <v>52</v>
      </c>
      <c r="AI7" s="12" t="s">
        <v>53</v>
      </c>
      <c r="AJ7" t="s">
        <v>50</v>
      </c>
      <c r="AK7" t="s">
        <v>51</v>
      </c>
      <c r="AM7" s="11" t="s">
        <v>53</v>
      </c>
      <c r="AN7" s="10" t="s">
        <v>50</v>
      </c>
      <c r="AO7" t="s">
        <v>51</v>
      </c>
      <c r="AP7" t="s">
        <v>52</v>
      </c>
      <c r="AQ7" s="12" t="s">
        <v>53</v>
      </c>
      <c r="AR7" t="s">
        <v>50</v>
      </c>
      <c r="AS7" t="s">
        <v>51</v>
      </c>
      <c r="AU7" s="11" t="s">
        <v>53</v>
      </c>
      <c r="AV7" s="10" t="s">
        <v>50</v>
      </c>
      <c r="AW7" t="s">
        <v>51</v>
      </c>
      <c r="AX7" t="s">
        <v>52</v>
      </c>
      <c r="AY7" s="12" t="s">
        <v>53</v>
      </c>
      <c r="AZ7" t="s">
        <v>50</v>
      </c>
      <c r="BA7" t="s">
        <v>51</v>
      </c>
      <c r="BB7" t="s">
        <v>52</v>
      </c>
      <c r="BC7" s="11" t="s">
        <v>53</v>
      </c>
      <c r="BD7" s="10" t="s">
        <v>50</v>
      </c>
      <c r="BE7" t="s">
        <v>51</v>
      </c>
      <c r="BF7" t="s">
        <v>52</v>
      </c>
      <c r="BG7" s="11" t="s">
        <v>53</v>
      </c>
      <c r="BH7" s="10" t="s">
        <v>50</v>
      </c>
      <c r="BI7" t="s">
        <v>51</v>
      </c>
      <c r="BJ7" t="s">
        <v>52</v>
      </c>
      <c r="BK7" s="11" t="s">
        <v>53</v>
      </c>
      <c r="BL7" s="10" t="s">
        <v>50</v>
      </c>
      <c r="BM7" t="s">
        <v>51</v>
      </c>
      <c r="BN7" t="s">
        <v>52</v>
      </c>
      <c r="BO7" s="11" t="s">
        <v>53</v>
      </c>
      <c r="BP7" s="10" t="s">
        <v>50</v>
      </c>
      <c r="BQ7" t="s">
        <v>51</v>
      </c>
      <c r="BR7" t="s">
        <v>52</v>
      </c>
      <c r="BS7" s="11" t="s">
        <v>53</v>
      </c>
      <c r="BT7" t="s">
        <v>54</v>
      </c>
      <c r="BU7" t="s">
        <v>55</v>
      </c>
      <c r="BV7" t="s">
        <v>47</v>
      </c>
    </row>
    <row r="8" spans="2:73" ht="15">
      <c r="B8" t="s">
        <v>56</v>
      </c>
      <c r="C8" t="s">
        <v>57</v>
      </c>
      <c r="D8" s="10" t="s">
        <v>58</v>
      </c>
      <c r="E8" t="s">
        <v>59</v>
      </c>
      <c r="G8" s="12" t="s">
        <v>60</v>
      </c>
      <c r="H8" t="s">
        <v>58</v>
      </c>
      <c r="I8" t="s">
        <v>59</v>
      </c>
      <c r="K8" t="s">
        <v>60</v>
      </c>
      <c r="L8" s="10" t="s">
        <v>58</v>
      </c>
      <c r="M8" t="s">
        <v>59</v>
      </c>
      <c r="O8" s="12" t="s">
        <v>60</v>
      </c>
      <c r="P8" s="13" t="s">
        <v>58</v>
      </c>
      <c r="Q8" t="s">
        <v>59</v>
      </c>
      <c r="S8" s="12" t="s">
        <v>60</v>
      </c>
      <c r="T8" t="s">
        <v>58</v>
      </c>
      <c r="U8" t="s">
        <v>59</v>
      </c>
      <c r="W8" s="11" t="s">
        <v>60</v>
      </c>
      <c r="X8" s="10" t="s">
        <v>58</v>
      </c>
      <c r="Y8" t="s">
        <v>59</v>
      </c>
      <c r="AA8" s="12" t="s">
        <v>60</v>
      </c>
      <c r="AB8" t="s">
        <v>58</v>
      </c>
      <c r="AC8" t="s">
        <v>59</v>
      </c>
      <c r="AE8" s="11" t="s">
        <v>60</v>
      </c>
      <c r="AF8" s="10" t="s">
        <v>58</v>
      </c>
      <c r="AG8" t="s">
        <v>59</v>
      </c>
      <c r="AI8" s="12" t="s">
        <v>60</v>
      </c>
      <c r="AJ8" t="s">
        <v>58</v>
      </c>
      <c r="AK8" t="s">
        <v>59</v>
      </c>
      <c r="AM8" s="11" t="s">
        <v>60</v>
      </c>
      <c r="AN8" s="10" t="s">
        <v>58</v>
      </c>
      <c r="AO8" t="s">
        <v>59</v>
      </c>
      <c r="AQ8" s="12" t="s">
        <v>60</v>
      </c>
      <c r="AR8" t="s">
        <v>58</v>
      </c>
      <c r="AS8" t="s">
        <v>59</v>
      </c>
      <c r="AU8" s="11" t="s">
        <v>60</v>
      </c>
      <c r="AV8" s="10" t="s">
        <v>58</v>
      </c>
      <c r="AW8" t="s">
        <v>59</v>
      </c>
      <c r="AY8" s="12" t="s">
        <v>60</v>
      </c>
      <c r="AZ8" t="s">
        <v>58</v>
      </c>
      <c r="BA8" t="s">
        <v>59</v>
      </c>
      <c r="BC8" s="11" t="s">
        <v>60</v>
      </c>
      <c r="BD8" s="10" t="s">
        <v>58</v>
      </c>
      <c r="BE8" t="s">
        <v>59</v>
      </c>
      <c r="BG8" s="11" t="s">
        <v>60</v>
      </c>
      <c r="BH8" s="10" t="s">
        <v>58</v>
      </c>
      <c r="BI8" t="s">
        <v>59</v>
      </c>
      <c r="BK8" s="11" t="s">
        <v>60</v>
      </c>
      <c r="BL8" s="10" t="s">
        <v>58</v>
      </c>
      <c r="BM8" t="s">
        <v>59</v>
      </c>
      <c r="BO8" s="11" t="s">
        <v>60</v>
      </c>
      <c r="BP8" s="10" t="s">
        <v>58</v>
      </c>
      <c r="BQ8" t="s">
        <v>59</v>
      </c>
      <c r="BS8" s="11" t="s">
        <v>60</v>
      </c>
      <c r="BT8" t="s">
        <v>61</v>
      </c>
      <c r="BU8" t="s">
        <v>62</v>
      </c>
    </row>
    <row r="9" spans="4:71" ht="15">
      <c r="D9" s="10"/>
      <c r="G9" s="12"/>
      <c r="L9" s="10"/>
      <c r="O9" s="12"/>
      <c r="P9" s="13"/>
      <c r="S9" s="12"/>
      <c r="W9" s="11"/>
      <c r="X9" s="10"/>
      <c r="AA9" s="12"/>
      <c r="AE9" s="11"/>
      <c r="AF9" s="10"/>
      <c r="AI9" s="12"/>
      <c r="AM9" s="11"/>
      <c r="AN9" s="10"/>
      <c r="AQ9" s="12"/>
      <c r="AU9" s="11"/>
      <c r="AV9" s="10"/>
      <c r="AY9" s="12"/>
      <c r="BC9" s="11"/>
      <c r="BD9" s="10"/>
      <c r="BG9" s="11"/>
      <c r="BH9" s="10"/>
      <c r="BK9" s="11"/>
      <c r="BL9" s="10"/>
      <c r="BO9" s="11"/>
      <c r="BP9" s="10"/>
      <c r="BS9" s="11"/>
    </row>
    <row r="10" spans="1:74" ht="15">
      <c r="A10">
        <v>1</v>
      </c>
      <c r="B10" t="s">
        <v>63</v>
      </c>
      <c r="C10" t="s">
        <v>64</v>
      </c>
      <c r="D10" s="10">
        <v>68</v>
      </c>
      <c r="E10">
        <v>5507</v>
      </c>
      <c r="F10">
        <v>1.2347920828037044</v>
      </c>
      <c r="G10" s="12">
        <v>1.2348</v>
      </c>
      <c r="H10">
        <v>102</v>
      </c>
      <c r="I10">
        <v>5202</v>
      </c>
      <c r="J10">
        <v>1.9607843137254901</v>
      </c>
      <c r="K10">
        <v>1.9608</v>
      </c>
      <c r="L10" s="10">
        <v>2</v>
      </c>
      <c r="M10">
        <v>2801</v>
      </c>
      <c r="N10">
        <v>0.07140307033202428</v>
      </c>
      <c r="O10" s="12">
        <v>0.0714</v>
      </c>
      <c r="P10" s="13">
        <v>176</v>
      </c>
      <c r="Q10">
        <v>6658</v>
      </c>
      <c r="R10">
        <v>2.64343646740763</v>
      </c>
      <c r="S10" s="12">
        <v>2.6434</v>
      </c>
      <c r="T10">
        <v>43</v>
      </c>
      <c r="U10">
        <v>5282</v>
      </c>
      <c r="V10">
        <v>0.814085573646346</v>
      </c>
      <c r="W10" s="11">
        <v>0.8141</v>
      </c>
      <c r="X10" s="10">
        <v>28</v>
      </c>
      <c r="Y10">
        <v>6842</v>
      </c>
      <c r="Z10">
        <v>0.40923706518561825</v>
      </c>
      <c r="AA10" s="12">
        <v>0.4092</v>
      </c>
      <c r="AB10">
        <v>81</v>
      </c>
      <c r="AC10">
        <v>3641</v>
      </c>
      <c r="AD10">
        <v>2.22466355396869</v>
      </c>
      <c r="AE10" s="11">
        <v>2.2247</v>
      </c>
      <c r="AF10" s="10">
        <v>40</v>
      </c>
      <c r="AG10">
        <v>3455</v>
      </c>
      <c r="AH10">
        <v>1.1577424023154848</v>
      </c>
      <c r="AI10" s="12">
        <v>1.1577</v>
      </c>
      <c r="AJ10">
        <v>279</v>
      </c>
      <c r="AK10">
        <v>9639</v>
      </c>
      <c r="AL10">
        <v>2.8944911297852474</v>
      </c>
      <c r="AM10" s="11">
        <v>2.8945</v>
      </c>
      <c r="AN10" s="10">
        <v>2</v>
      </c>
      <c r="AO10">
        <v>4766</v>
      </c>
      <c r="AP10">
        <v>0.0419639110365086</v>
      </c>
      <c r="AQ10" s="12">
        <v>0.042</v>
      </c>
      <c r="AR10">
        <v>83</v>
      </c>
      <c r="AS10">
        <v>11883</v>
      </c>
      <c r="AT10">
        <v>0.6984768156189515</v>
      </c>
      <c r="AU10" s="11">
        <v>0.6985</v>
      </c>
      <c r="AV10" s="10">
        <v>13</v>
      </c>
      <c r="AW10">
        <v>2797</v>
      </c>
      <c r="AX10">
        <v>0.4647836968180193</v>
      </c>
      <c r="AY10" s="12">
        <v>0.4648</v>
      </c>
      <c r="AZ10">
        <v>114</v>
      </c>
      <c r="BA10">
        <v>11894</v>
      </c>
      <c r="BB10">
        <v>0.9584664536741214</v>
      </c>
      <c r="BC10" s="11">
        <v>0.9585</v>
      </c>
      <c r="BD10" s="10">
        <v>12</v>
      </c>
      <c r="BE10">
        <v>644</v>
      </c>
      <c r="BF10">
        <v>1.8633540372670807</v>
      </c>
      <c r="BG10" s="11">
        <v>1.8634</v>
      </c>
      <c r="BH10" s="10">
        <v>1</v>
      </c>
      <c r="BI10">
        <v>365</v>
      </c>
      <c r="BJ10">
        <v>0.273972602739726</v>
      </c>
      <c r="BK10" s="14">
        <v>0.274</v>
      </c>
      <c r="BL10" s="10">
        <v>3</v>
      </c>
      <c r="BM10">
        <v>376</v>
      </c>
      <c r="BN10">
        <v>0.7978723404255319</v>
      </c>
      <c r="BO10" s="11">
        <v>0.7979</v>
      </c>
      <c r="BP10" s="10">
        <v>20</v>
      </c>
      <c r="BQ10">
        <v>217</v>
      </c>
      <c r="BR10">
        <v>9.216589861751151</v>
      </c>
      <c r="BS10" s="11">
        <v>9.2166</v>
      </c>
      <c r="BT10">
        <v>17</v>
      </c>
      <c r="BU10">
        <v>27.7263</v>
      </c>
      <c r="BV10">
        <v>1</v>
      </c>
    </row>
    <row r="11" spans="1:74" ht="15">
      <c r="A11">
        <v>2</v>
      </c>
      <c r="B11" t="s">
        <v>65</v>
      </c>
      <c r="C11" t="s">
        <v>66</v>
      </c>
      <c r="D11" s="10">
        <v>322</v>
      </c>
      <c r="E11">
        <v>5507</v>
      </c>
      <c r="F11">
        <v>5.847103686217541</v>
      </c>
      <c r="G11" s="12">
        <v>5.8471</v>
      </c>
      <c r="H11">
        <v>246</v>
      </c>
      <c r="I11">
        <v>5613</v>
      </c>
      <c r="J11">
        <v>4.382683057188669</v>
      </c>
      <c r="K11">
        <v>4.3827</v>
      </c>
      <c r="L11" s="10">
        <v>152</v>
      </c>
      <c r="M11">
        <v>5952</v>
      </c>
      <c r="N11">
        <v>2.553763440860215</v>
      </c>
      <c r="O11" s="12">
        <v>2.5538</v>
      </c>
      <c r="P11" s="13">
        <v>1</v>
      </c>
      <c r="Q11">
        <v>8331</v>
      </c>
      <c r="R11">
        <v>0.012003360941063497</v>
      </c>
      <c r="S11" s="15">
        <v>0.012</v>
      </c>
      <c r="T11">
        <v>43</v>
      </c>
      <c r="U11">
        <v>1012</v>
      </c>
      <c r="V11">
        <v>4.24901185770751</v>
      </c>
      <c r="W11" s="14">
        <v>4.249</v>
      </c>
      <c r="X11" s="10">
        <v>1</v>
      </c>
      <c r="Y11">
        <v>5283</v>
      </c>
      <c r="Z11">
        <v>0.01892863903085368</v>
      </c>
      <c r="AA11" s="12">
        <v>0.0189</v>
      </c>
      <c r="AB11">
        <v>3</v>
      </c>
      <c r="AC11">
        <v>3929</v>
      </c>
      <c r="AD11">
        <v>0.07635530669381523</v>
      </c>
      <c r="AE11" s="11">
        <v>0.0764</v>
      </c>
      <c r="AF11" s="10">
        <v>8</v>
      </c>
      <c r="AG11">
        <v>3117</v>
      </c>
      <c r="AH11">
        <v>0.25665704202759065</v>
      </c>
      <c r="AI11" s="12">
        <v>0.2567</v>
      </c>
      <c r="AJ11">
        <v>214</v>
      </c>
      <c r="AK11">
        <v>4288</v>
      </c>
      <c r="AL11">
        <v>4.990671641791045</v>
      </c>
      <c r="AM11" s="11">
        <v>4.9907</v>
      </c>
      <c r="AN11" s="10">
        <v>6</v>
      </c>
      <c r="AO11">
        <v>1664</v>
      </c>
      <c r="AP11">
        <v>0.3605769230769231</v>
      </c>
      <c r="AQ11" s="12">
        <v>0.3606</v>
      </c>
      <c r="AR11">
        <v>40</v>
      </c>
      <c r="AS11">
        <v>13135</v>
      </c>
      <c r="AT11">
        <v>0.30452988199467074</v>
      </c>
      <c r="AU11" s="11">
        <v>0.3045</v>
      </c>
      <c r="AV11" s="10">
        <v>10</v>
      </c>
      <c r="AW11">
        <v>3297</v>
      </c>
      <c r="AX11">
        <v>0.3033060357901122</v>
      </c>
      <c r="AY11" s="12">
        <v>0.3033</v>
      </c>
      <c r="AZ11">
        <v>73</v>
      </c>
      <c r="BA11">
        <v>1337</v>
      </c>
      <c r="BB11">
        <v>5.459985041136874</v>
      </c>
      <c r="BC11" s="14">
        <v>5.46</v>
      </c>
      <c r="BD11" s="10">
        <v>3</v>
      </c>
      <c r="BE11">
        <v>332</v>
      </c>
      <c r="BF11">
        <v>0.9036144578313253</v>
      </c>
      <c r="BG11" s="11">
        <v>0.9036</v>
      </c>
      <c r="BH11" s="10">
        <v>45</v>
      </c>
      <c r="BI11">
        <v>1991</v>
      </c>
      <c r="BJ11">
        <v>2.260170768458061</v>
      </c>
      <c r="BK11" s="11">
        <v>2.2602</v>
      </c>
      <c r="BL11" s="10">
        <v>101</v>
      </c>
      <c r="BM11">
        <v>5473</v>
      </c>
      <c r="BN11">
        <v>1.8454229855655033</v>
      </c>
      <c r="BO11" s="11">
        <v>1.8454</v>
      </c>
      <c r="BP11" s="10">
        <v>20</v>
      </c>
      <c r="BQ11">
        <v>445</v>
      </c>
      <c r="BR11">
        <v>4.49438202247191</v>
      </c>
      <c r="BS11" s="11">
        <v>4.4944</v>
      </c>
      <c r="BT11">
        <v>17</v>
      </c>
      <c r="BU11">
        <v>38.3193</v>
      </c>
      <c r="BV11">
        <v>2</v>
      </c>
    </row>
    <row r="12" spans="1:74" ht="15">
      <c r="A12">
        <v>3</v>
      </c>
      <c r="B12" t="s">
        <v>67</v>
      </c>
      <c r="C12" t="s">
        <v>68</v>
      </c>
      <c r="D12" s="10">
        <v>35</v>
      </c>
      <c r="E12">
        <v>2376</v>
      </c>
      <c r="F12">
        <v>1.473063973063973</v>
      </c>
      <c r="G12" s="12">
        <v>1.4731</v>
      </c>
      <c r="H12">
        <v>31</v>
      </c>
      <c r="I12">
        <v>5613</v>
      </c>
      <c r="J12">
        <v>0.5522893283449136</v>
      </c>
      <c r="K12">
        <v>0.5523</v>
      </c>
      <c r="L12" s="10">
        <v>583</v>
      </c>
      <c r="M12">
        <v>4076</v>
      </c>
      <c r="N12">
        <v>14.30323846908734</v>
      </c>
      <c r="O12" s="12">
        <v>14.3032</v>
      </c>
      <c r="P12" s="13">
        <v>25</v>
      </c>
      <c r="Q12">
        <v>1046</v>
      </c>
      <c r="R12">
        <v>2.390057361376673</v>
      </c>
      <c r="S12" s="12">
        <v>2.3901</v>
      </c>
      <c r="T12">
        <v>49</v>
      </c>
      <c r="U12">
        <v>7350</v>
      </c>
      <c r="V12">
        <v>0.6666666666666666</v>
      </c>
      <c r="W12" s="11">
        <v>0.6667</v>
      </c>
      <c r="X12" s="10">
        <v>38</v>
      </c>
      <c r="Y12">
        <v>351</v>
      </c>
      <c r="Z12">
        <v>10.826210826210826</v>
      </c>
      <c r="AA12" s="12">
        <v>10.8262</v>
      </c>
      <c r="AB12">
        <v>178</v>
      </c>
      <c r="AC12">
        <v>6972</v>
      </c>
      <c r="AD12">
        <v>2.5530694205393</v>
      </c>
      <c r="AE12" s="11">
        <v>2.5531</v>
      </c>
      <c r="AF12" s="10">
        <v>103</v>
      </c>
      <c r="AG12">
        <v>18568</v>
      </c>
      <c r="AH12">
        <v>0.5547177940542869</v>
      </c>
      <c r="AI12" s="12">
        <v>0.5547</v>
      </c>
      <c r="AJ12">
        <v>25</v>
      </c>
      <c r="AK12">
        <v>989</v>
      </c>
      <c r="AL12">
        <v>2.5278058645096055</v>
      </c>
      <c r="AM12" s="11">
        <v>2.5278</v>
      </c>
      <c r="AN12" s="10">
        <v>46</v>
      </c>
      <c r="AO12">
        <v>884</v>
      </c>
      <c r="AP12">
        <v>5.203619909502263</v>
      </c>
      <c r="AQ12" s="12">
        <v>5.2036</v>
      </c>
      <c r="AR12">
        <v>22</v>
      </c>
      <c r="AS12">
        <v>537</v>
      </c>
      <c r="AT12">
        <v>4.0968342644320295</v>
      </c>
      <c r="AU12" s="11">
        <v>4.0968</v>
      </c>
      <c r="AV12" s="10">
        <v>10</v>
      </c>
      <c r="AW12">
        <v>267</v>
      </c>
      <c r="AX12">
        <v>3.745318352059925</v>
      </c>
      <c r="AY12" s="12">
        <v>3.7453</v>
      </c>
      <c r="AZ12">
        <v>623</v>
      </c>
      <c r="BA12">
        <v>19309</v>
      </c>
      <c r="BB12">
        <v>3.226474700916671</v>
      </c>
      <c r="BC12" s="11">
        <v>3.2265</v>
      </c>
      <c r="BD12" s="10">
        <v>9</v>
      </c>
      <c r="BE12">
        <v>794</v>
      </c>
      <c r="BF12">
        <v>1.1335012594458438</v>
      </c>
      <c r="BG12" s="11">
        <v>1.1335</v>
      </c>
      <c r="BH12" s="10">
        <v>6</v>
      </c>
      <c r="BI12">
        <v>2346</v>
      </c>
      <c r="BJ12">
        <v>0.2557544757033248</v>
      </c>
      <c r="BK12" s="11">
        <v>0.2558</v>
      </c>
      <c r="BL12" s="10">
        <v>23</v>
      </c>
      <c r="BM12">
        <v>1665</v>
      </c>
      <c r="BN12">
        <v>1.3813813813813813</v>
      </c>
      <c r="BO12" s="11">
        <v>1.3814</v>
      </c>
      <c r="BP12" s="10">
        <v>2</v>
      </c>
      <c r="BQ12">
        <v>1064</v>
      </c>
      <c r="BR12">
        <v>0.18796992481203006</v>
      </c>
      <c r="BS12" s="14">
        <v>0.188</v>
      </c>
      <c r="BT12">
        <v>17</v>
      </c>
      <c r="BU12">
        <v>55.0781</v>
      </c>
      <c r="BV12">
        <v>3</v>
      </c>
    </row>
    <row r="13" spans="1:74" ht="15">
      <c r="A13">
        <v>4</v>
      </c>
      <c r="B13" t="s">
        <v>69</v>
      </c>
      <c r="C13" t="s">
        <v>70</v>
      </c>
      <c r="D13" s="10">
        <v>30</v>
      </c>
      <c r="E13">
        <v>5507</v>
      </c>
      <c r="F13">
        <v>0.5447612130016343</v>
      </c>
      <c r="G13" s="12">
        <v>0.5448</v>
      </c>
      <c r="H13">
        <v>202</v>
      </c>
      <c r="I13">
        <v>10542</v>
      </c>
      <c r="J13">
        <v>1.9161449440333902</v>
      </c>
      <c r="K13">
        <v>1.9161</v>
      </c>
      <c r="L13" s="10">
        <v>10</v>
      </c>
      <c r="M13">
        <v>1167</v>
      </c>
      <c r="N13">
        <v>0.856898029134533</v>
      </c>
      <c r="O13" s="12">
        <v>0.8569</v>
      </c>
      <c r="P13" s="13">
        <v>18</v>
      </c>
      <c r="Q13">
        <v>8331</v>
      </c>
      <c r="R13">
        <v>0.21606049693914295</v>
      </c>
      <c r="S13" s="12">
        <v>0.2161</v>
      </c>
      <c r="T13">
        <v>28</v>
      </c>
      <c r="U13">
        <v>5282</v>
      </c>
      <c r="V13">
        <v>0.5301022340022719</v>
      </c>
      <c r="W13" s="11">
        <v>0.5301</v>
      </c>
      <c r="X13" s="10">
        <v>344</v>
      </c>
      <c r="Y13">
        <v>6842</v>
      </c>
      <c r="Z13">
        <v>5.027769657994738</v>
      </c>
      <c r="AA13" s="12">
        <v>5.0278</v>
      </c>
      <c r="AB13">
        <v>75</v>
      </c>
      <c r="AC13">
        <v>3641</v>
      </c>
      <c r="AD13">
        <v>2.05987366108212</v>
      </c>
      <c r="AE13" s="11">
        <v>2.0599</v>
      </c>
      <c r="AF13" s="10">
        <v>4</v>
      </c>
      <c r="AG13">
        <v>4288</v>
      </c>
      <c r="AH13">
        <v>0.09328358208955224</v>
      </c>
      <c r="AI13" s="12">
        <v>0.0933</v>
      </c>
      <c r="AJ13">
        <v>229</v>
      </c>
      <c r="AK13">
        <v>13813</v>
      </c>
      <c r="AL13">
        <v>1.6578585390574097</v>
      </c>
      <c r="AM13" s="11">
        <v>1.6579</v>
      </c>
      <c r="AN13" s="10">
        <v>68</v>
      </c>
      <c r="AO13">
        <v>11236</v>
      </c>
      <c r="AP13">
        <v>0.6051975792096832</v>
      </c>
      <c r="AQ13" s="12">
        <v>0.6052</v>
      </c>
      <c r="AR13">
        <v>102</v>
      </c>
      <c r="AS13">
        <v>11883</v>
      </c>
      <c r="AT13">
        <v>0.8583690987124464</v>
      </c>
      <c r="AU13" s="11">
        <v>0.8584</v>
      </c>
      <c r="AV13" s="10">
        <v>240</v>
      </c>
      <c r="AW13">
        <v>3007</v>
      </c>
      <c r="AX13">
        <v>7.981376787495843</v>
      </c>
      <c r="AY13" s="12">
        <v>7.9814</v>
      </c>
      <c r="AZ13">
        <v>655</v>
      </c>
      <c r="BA13">
        <v>3297</v>
      </c>
      <c r="BB13">
        <v>19.86654534425235</v>
      </c>
      <c r="BC13" s="11">
        <v>19.8665</v>
      </c>
      <c r="BD13" s="10">
        <v>24</v>
      </c>
      <c r="BE13">
        <v>411</v>
      </c>
      <c r="BF13">
        <v>5.839416058394161</v>
      </c>
      <c r="BG13" s="11">
        <v>5.8394</v>
      </c>
      <c r="BH13" s="10">
        <v>5</v>
      </c>
      <c r="BI13">
        <v>417</v>
      </c>
      <c r="BJ13">
        <v>1.1990407673860912</v>
      </c>
      <c r="BK13" s="14">
        <v>1.199</v>
      </c>
      <c r="BL13" s="10">
        <v>13</v>
      </c>
      <c r="BM13">
        <v>484</v>
      </c>
      <c r="BN13">
        <v>2.6859504132231407</v>
      </c>
      <c r="BO13" s="14">
        <v>2.686</v>
      </c>
      <c r="BP13" s="10">
        <v>67</v>
      </c>
      <c r="BQ13">
        <v>464</v>
      </c>
      <c r="BR13">
        <v>14.439655172413794</v>
      </c>
      <c r="BS13" s="11">
        <v>14.4397</v>
      </c>
      <c r="BT13">
        <v>17</v>
      </c>
      <c r="BU13">
        <v>66.37849999999999</v>
      </c>
      <c r="BV13">
        <v>4</v>
      </c>
    </row>
    <row r="14" spans="1:74" ht="15">
      <c r="A14">
        <v>5</v>
      </c>
      <c r="B14" t="s">
        <v>71</v>
      </c>
      <c r="C14" t="s">
        <v>72</v>
      </c>
      <c r="D14" s="10">
        <v>512</v>
      </c>
      <c r="E14">
        <v>10542</v>
      </c>
      <c r="F14">
        <v>4.8567634225004745</v>
      </c>
      <c r="G14" s="12">
        <v>4.8568</v>
      </c>
      <c r="H14">
        <v>63</v>
      </c>
      <c r="I14">
        <v>5613</v>
      </c>
      <c r="J14">
        <v>1.122394441475147</v>
      </c>
      <c r="K14">
        <v>1.1224</v>
      </c>
      <c r="L14" s="10">
        <v>274</v>
      </c>
      <c r="M14">
        <v>14271</v>
      </c>
      <c r="N14">
        <v>1.9199775769042113</v>
      </c>
      <c r="O14" s="15">
        <v>1.92</v>
      </c>
      <c r="P14" s="13">
        <v>211</v>
      </c>
      <c r="Q14">
        <v>5952</v>
      </c>
      <c r="R14">
        <v>3.54502688172043</v>
      </c>
      <c r="S14" s="15">
        <v>3.545</v>
      </c>
      <c r="T14">
        <v>278</v>
      </c>
      <c r="U14">
        <v>6658</v>
      </c>
      <c r="V14">
        <v>4.175428056473415</v>
      </c>
      <c r="W14" s="11">
        <v>4.1754</v>
      </c>
      <c r="X14" s="10">
        <v>125</v>
      </c>
      <c r="Y14">
        <v>662</v>
      </c>
      <c r="Z14">
        <v>18.882175226586103</v>
      </c>
      <c r="AA14" s="12">
        <v>18.8822</v>
      </c>
      <c r="AB14">
        <v>228</v>
      </c>
      <c r="AC14">
        <v>2209</v>
      </c>
      <c r="AD14">
        <v>10.321412403802626</v>
      </c>
      <c r="AE14" s="11">
        <v>10.3214</v>
      </c>
      <c r="AF14" s="10">
        <v>24</v>
      </c>
      <c r="AG14">
        <v>4288</v>
      </c>
      <c r="AH14">
        <v>0.5597014925373134</v>
      </c>
      <c r="AI14" s="12">
        <v>0.5597</v>
      </c>
      <c r="AJ14">
        <v>3</v>
      </c>
      <c r="AK14">
        <v>564</v>
      </c>
      <c r="AL14">
        <v>0.5319148936170213</v>
      </c>
      <c r="AM14" s="11">
        <v>0.5319</v>
      </c>
      <c r="AN14" s="10">
        <v>5</v>
      </c>
      <c r="AO14">
        <v>1664</v>
      </c>
      <c r="AP14">
        <v>0.3004807692307692</v>
      </c>
      <c r="AQ14" s="12">
        <v>0.3005</v>
      </c>
      <c r="AR14">
        <v>173</v>
      </c>
      <c r="AS14">
        <v>11236</v>
      </c>
      <c r="AT14">
        <v>1.539693841224635</v>
      </c>
      <c r="AU14" s="11">
        <v>1.5397</v>
      </c>
      <c r="AV14" s="10">
        <v>57</v>
      </c>
      <c r="AW14">
        <v>3297</v>
      </c>
      <c r="AX14">
        <v>1.7288444040036397</v>
      </c>
      <c r="AY14" s="12">
        <v>1.7288</v>
      </c>
      <c r="AZ14">
        <v>61</v>
      </c>
      <c r="BA14">
        <v>1337</v>
      </c>
      <c r="BB14">
        <v>4.56245325355273</v>
      </c>
      <c r="BC14" s="11">
        <v>4.5625</v>
      </c>
      <c r="BD14" s="10">
        <v>4</v>
      </c>
      <c r="BE14">
        <v>372</v>
      </c>
      <c r="BF14">
        <v>1.075268817204301</v>
      </c>
      <c r="BG14" s="11">
        <v>1.0753</v>
      </c>
      <c r="BH14" s="10">
        <v>11</v>
      </c>
      <c r="BI14">
        <v>1991</v>
      </c>
      <c r="BJ14">
        <v>0.5524861878453039</v>
      </c>
      <c r="BK14" s="11">
        <v>0.5525</v>
      </c>
      <c r="BL14" s="10">
        <v>429</v>
      </c>
      <c r="BM14">
        <v>6773</v>
      </c>
      <c r="BN14">
        <v>6.333973128598848</v>
      </c>
      <c r="BO14" s="14">
        <v>6.334</v>
      </c>
      <c r="BP14" s="10">
        <v>55</v>
      </c>
      <c r="BQ14">
        <v>735</v>
      </c>
      <c r="BR14">
        <v>7.482993197278912</v>
      </c>
      <c r="BS14" s="14">
        <v>7.483</v>
      </c>
      <c r="BT14">
        <v>17</v>
      </c>
      <c r="BU14">
        <v>69.4911</v>
      </c>
      <c r="BV14">
        <v>5</v>
      </c>
    </row>
    <row r="15" spans="1:74" ht="15">
      <c r="A15">
        <v>6</v>
      </c>
      <c r="B15" t="s">
        <v>73</v>
      </c>
      <c r="C15" t="s">
        <v>74</v>
      </c>
      <c r="D15" s="10">
        <v>37</v>
      </c>
      <c r="E15">
        <v>2025</v>
      </c>
      <c r="F15">
        <v>1.8271604938271604</v>
      </c>
      <c r="G15" s="12">
        <v>1.8272</v>
      </c>
      <c r="H15">
        <v>109</v>
      </c>
      <c r="I15">
        <v>3738</v>
      </c>
      <c r="J15">
        <v>2.9159978598180847</v>
      </c>
      <c r="K15" s="16">
        <v>2.916</v>
      </c>
      <c r="L15" s="10">
        <v>783</v>
      </c>
      <c r="M15">
        <v>14271</v>
      </c>
      <c r="N15">
        <v>5.486651250788312</v>
      </c>
      <c r="O15" s="12">
        <v>5.4867</v>
      </c>
      <c r="P15" s="13">
        <v>457</v>
      </c>
      <c r="Q15">
        <v>6658</v>
      </c>
      <c r="R15">
        <v>6.863923100030039</v>
      </c>
      <c r="S15" s="12">
        <v>6.8639</v>
      </c>
      <c r="T15">
        <v>161</v>
      </c>
      <c r="U15">
        <v>8331</v>
      </c>
      <c r="V15">
        <v>1.9325411115112232</v>
      </c>
      <c r="W15" s="11">
        <v>1.9325</v>
      </c>
      <c r="X15" s="10">
        <v>202</v>
      </c>
      <c r="Y15">
        <v>3641</v>
      </c>
      <c r="Z15">
        <v>5.547926393847844</v>
      </c>
      <c r="AA15" s="12">
        <v>5.5479</v>
      </c>
      <c r="AB15">
        <v>134</v>
      </c>
      <c r="AC15">
        <v>809</v>
      </c>
      <c r="AD15">
        <v>16.563658838071692</v>
      </c>
      <c r="AE15" s="11">
        <v>16.5637</v>
      </c>
      <c r="AF15" s="10">
        <v>8</v>
      </c>
      <c r="AG15">
        <v>2360</v>
      </c>
      <c r="AH15">
        <v>0.3389830508474576</v>
      </c>
      <c r="AI15" s="15">
        <v>0.339</v>
      </c>
      <c r="AJ15">
        <v>4</v>
      </c>
      <c r="AK15">
        <v>564</v>
      </c>
      <c r="AL15">
        <v>0.7092198581560284</v>
      </c>
      <c r="AM15" s="11">
        <v>0.7092</v>
      </c>
      <c r="AN15" s="10">
        <v>74</v>
      </c>
      <c r="AO15">
        <v>3469</v>
      </c>
      <c r="AP15">
        <v>2.1331795906601325</v>
      </c>
      <c r="AQ15" s="12">
        <v>2.1332</v>
      </c>
      <c r="AR15">
        <v>18</v>
      </c>
      <c r="AS15">
        <v>742</v>
      </c>
      <c r="AT15">
        <v>2.4258760107816713</v>
      </c>
      <c r="AU15" s="11">
        <v>2.4259</v>
      </c>
      <c r="AV15" s="10">
        <v>396</v>
      </c>
      <c r="AW15">
        <v>3266</v>
      </c>
      <c r="AX15">
        <v>12.124923453766074</v>
      </c>
      <c r="AY15" s="12">
        <v>12.1249</v>
      </c>
      <c r="AZ15">
        <v>75</v>
      </c>
      <c r="BA15">
        <v>1575</v>
      </c>
      <c r="BB15">
        <v>4.761904761904762</v>
      </c>
      <c r="BC15" s="11">
        <v>4.7619</v>
      </c>
      <c r="BD15" s="10">
        <v>1</v>
      </c>
      <c r="BE15">
        <v>155</v>
      </c>
      <c r="BF15">
        <v>0.6451612903225806</v>
      </c>
      <c r="BG15" s="11">
        <v>0.6452</v>
      </c>
      <c r="BH15" s="10">
        <v>35</v>
      </c>
      <c r="BI15">
        <v>3797</v>
      </c>
      <c r="BJ15">
        <v>0.9217803529101922</v>
      </c>
      <c r="BK15" s="11">
        <v>0.9218</v>
      </c>
      <c r="BL15" s="10">
        <v>1</v>
      </c>
      <c r="BM15">
        <v>281</v>
      </c>
      <c r="BN15">
        <v>0.35587188612099646</v>
      </c>
      <c r="BO15" s="11">
        <v>0.3559</v>
      </c>
      <c r="BP15" s="10">
        <v>11</v>
      </c>
      <c r="BQ15">
        <v>269</v>
      </c>
      <c r="BR15">
        <v>4.089219330855019</v>
      </c>
      <c r="BS15" s="11">
        <v>4.0892</v>
      </c>
      <c r="BT15">
        <v>17</v>
      </c>
      <c r="BU15">
        <v>69.64410000000002</v>
      </c>
      <c r="BV15">
        <v>6</v>
      </c>
    </row>
    <row r="16" spans="1:74" ht="15">
      <c r="A16">
        <v>7</v>
      </c>
      <c r="B16" t="s">
        <v>75</v>
      </c>
      <c r="C16" t="s">
        <v>76</v>
      </c>
      <c r="D16" s="10">
        <v>123</v>
      </c>
      <c r="E16">
        <v>2376</v>
      </c>
      <c r="F16">
        <v>5.1767676767676765</v>
      </c>
      <c r="G16" s="12">
        <v>5.1768</v>
      </c>
      <c r="H16">
        <v>166</v>
      </c>
      <c r="I16">
        <v>5613</v>
      </c>
      <c r="J16">
        <v>2.9574202743630855</v>
      </c>
      <c r="K16">
        <v>2.9574</v>
      </c>
      <c r="L16" s="10">
        <v>87</v>
      </c>
      <c r="M16">
        <v>2801</v>
      </c>
      <c r="N16">
        <v>3.106033559443056</v>
      </c>
      <c r="O16" s="15">
        <v>3.106</v>
      </c>
      <c r="P16" s="13">
        <v>13</v>
      </c>
      <c r="Q16">
        <v>395</v>
      </c>
      <c r="R16">
        <v>3.2911392405063293</v>
      </c>
      <c r="S16" s="12">
        <v>3.2911</v>
      </c>
      <c r="T16">
        <v>135</v>
      </c>
      <c r="U16">
        <v>6658</v>
      </c>
      <c r="V16">
        <v>2.027635926704716</v>
      </c>
      <c r="W16" s="11">
        <v>2.0276</v>
      </c>
      <c r="X16" s="10">
        <v>81</v>
      </c>
      <c r="Y16">
        <v>6842</v>
      </c>
      <c r="Z16">
        <v>1.1838643671441098</v>
      </c>
      <c r="AA16" s="12">
        <v>1.1839</v>
      </c>
      <c r="AB16">
        <v>96</v>
      </c>
      <c r="AC16">
        <v>3641</v>
      </c>
      <c r="AD16">
        <v>2.636638286185114</v>
      </c>
      <c r="AE16" s="11">
        <v>2.6366</v>
      </c>
      <c r="AF16" s="10">
        <v>65</v>
      </c>
      <c r="AG16">
        <v>3716</v>
      </c>
      <c r="AH16">
        <v>1.7491926803013993</v>
      </c>
      <c r="AI16" s="12">
        <v>1.7492</v>
      </c>
      <c r="AJ16">
        <v>1366</v>
      </c>
      <c r="AK16">
        <v>9548</v>
      </c>
      <c r="AL16">
        <v>14.30666108085463</v>
      </c>
      <c r="AM16" s="11">
        <v>14.3067</v>
      </c>
      <c r="AN16" s="10">
        <v>159</v>
      </c>
      <c r="AO16">
        <v>2647</v>
      </c>
      <c r="AP16">
        <v>6.0068001511144695</v>
      </c>
      <c r="AQ16" s="12">
        <v>6.0068</v>
      </c>
      <c r="AR16">
        <v>8</v>
      </c>
      <c r="AS16">
        <v>11883</v>
      </c>
      <c r="AT16">
        <v>0.06732306656568207</v>
      </c>
      <c r="AU16" s="11">
        <v>0.0673</v>
      </c>
      <c r="AV16" s="10">
        <v>342</v>
      </c>
      <c r="AW16">
        <v>18478</v>
      </c>
      <c r="AX16">
        <v>1.8508496590540102</v>
      </c>
      <c r="AY16" s="12">
        <v>1.8508</v>
      </c>
      <c r="AZ16">
        <v>153</v>
      </c>
      <c r="BA16">
        <v>3720</v>
      </c>
      <c r="BB16">
        <v>4.112903225806452</v>
      </c>
      <c r="BC16" s="11">
        <v>4.1129</v>
      </c>
      <c r="BD16" s="10">
        <v>31</v>
      </c>
      <c r="BE16">
        <v>475</v>
      </c>
      <c r="BF16">
        <v>6.526315789473684</v>
      </c>
      <c r="BG16" s="11">
        <v>6.5263</v>
      </c>
      <c r="BH16" s="10">
        <v>7</v>
      </c>
      <c r="BI16">
        <v>181</v>
      </c>
      <c r="BJ16">
        <v>3.867403314917127</v>
      </c>
      <c r="BK16" s="11">
        <v>3.8674</v>
      </c>
      <c r="BL16" s="10">
        <v>40</v>
      </c>
      <c r="BM16">
        <v>396</v>
      </c>
      <c r="BN16">
        <v>10.1010101010101</v>
      </c>
      <c r="BO16" s="11">
        <v>10.101</v>
      </c>
      <c r="BP16" s="10">
        <v>26</v>
      </c>
      <c r="BQ16">
        <v>238</v>
      </c>
      <c r="BR16">
        <v>10.92436974789916</v>
      </c>
      <c r="BS16" s="11">
        <v>10.9244</v>
      </c>
      <c r="BT16">
        <v>17</v>
      </c>
      <c r="BU16">
        <v>79.8922</v>
      </c>
      <c r="BV16">
        <v>7</v>
      </c>
    </row>
    <row r="17" spans="1:74" ht="15">
      <c r="A17">
        <v>8</v>
      </c>
      <c r="B17" t="s">
        <v>77</v>
      </c>
      <c r="C17" t="s">
        <v>78</v>
      </c>
      <c r="D17" s="10">
        <v>733</v>
      </c>
      <c r="E17">
        <v>10542</v>
      </c>
      <c r="F17">
        <v>6.953139821665718</v>
      </c>
      <c r="G17" s="12">
        <v>6.9531</v>
      </c>
      <c r="H17">
        <v>275</v>
      </c>
      <c r="I17">
        <v>2376</v>
      </c>
      <c r="J17">
        <v>11.574074074074074</v>
      </c>
      <c r="K17">
        <v>11.5741</v>
      </c>
      <c r="L17" s="10">
        <v>53</v>
      </c>
      <c r="M17">
        <v>1807</v>
      </c>
      <c r="N17">
        <v>2.933038184836746</v>
      </c>
      <c r="O17" s="15">
        <v>2.933</v>
      </c>
      <c r="P17" s="13">
        <v>5</v>
      </c>
      <c r="Q17">
        <v>830</v>
      </c>
      <c r="R17">
        <v>0.6024096385542169</v>
      </c>
      <c r="S17" s="12">
        <v>0.6024</v>
      </c>
      <c r="T17">
        <v>62</v>
      </c>
      <c r="U17">
        <v>1178</v>
      </c>
      <c r="V17">
        <v>5.2631578947368425</v>
      </c>
      <c r="W17" s="11">
        <v>5.2632</v>
      </c>
      <c r="X17" s="10">
        <v>34</v>
      </c>
      <c r="Y17">
        <v>329</v>
      </c>
      <c r="Z17">
        <v>10.33434650455927</v>
      </c>
      <c r="AA17" s="12">
        <v>10.3343</v>
      </c>
      <c r="AB17">
        <v>48</v>
      </c>
      <c r="AC17">
        <v>736</v>
      </c>
      <c r="AD17">
        <v>6.521739130434782</v>
      </c>
      <c r="AE17" s="11">
        <v>6.5217</v>
      </c>
      <c r="AF17" s="10">
        <v>51</v>
      </c>
      <c r="AG17">
        <v>1217</v>
      </c>
      <c r="AH17">
        <v>4.19063270336894</v>
      </c>
      <c r="AI17" s="12">
        <v>4.1906</v>
      </c>
      <c r="AJ17">
        <v>56</v>
      </c>
      <c r="AK17">
        <v>1131</v>
      </c>
      <c r="AL17">
        <v>4.951370468611848</v>
      </c>
      <c r="AM17" s="11">
        <v>4.9514</v>
      </c>
      <c r="AN17" s="10">
        <v>7</v>
      </c>
      <c r="AO17">
        <v>837</v>
      </c>
      <c r="AP17">
        <v>0.8363201911589009</v>
      </c>
      <c r="AQ17" s="12">
        <v>0.8363</v>
      </c>
      <c r="AR17">
        <v>60</v>
      </c>
      <c r="AS17">
        <v>2157</v>
      </c>
      <c r="AT17">
        <v>2.7816411682892905</v>
      </c>
      <c r="AU17" s="11">
        <v>2.7816</v>
      </c>
      <c r="AV17" s="10">
        <v>23</v>
      </c>
      <c r="AW17">
        <v>1173</v>
      </c>
      <c r="AX17">
        <v>1.9607843137254901</v>
      </c>
      <c r="AY17" s="12">
        <v>1.9608</v>
      </c>
      <c r="AZ17">
        <v>10</v>
      </c>
      <c r="BA17">
        <v>764</v>
      </c>
      <c r="BB17">
        <v>1.3089005235602094</v>
      </c>
      <c r="BC17" s="11">
        <v>1.3089</v>
      </c>
      <c r="BD17" s="10">
        <v>6</v>
      </c>
      <c r="BE17">
        <v>342</v>
      </c>
      <c r="BF17">
        <v>1.7543859649122806</v>
      </c>
      <c r="BG17" s="11">
        <v>1.7544</v>
      </c>
      <c r="BH17" s="10">
        <v>2</v>
      </c>
      <c r="BI17">
        <v>285</v>
      </c>
      <c r="BJ17">
        <v>0.7017543859649122</v>
      </c>
      <c r="BK17" s="11">
        <v>0.7018</v>
      </c>
      <c r="BL17" s="10">
        <v>15</v>
      </c>
      <c r="BM17">
        <v>260</v>
      </c>
      <c r="BN17">
        <v>5.769230769230769</v>
      </c>
      <c r="BO17" s="11">
        <v>5.7692</v>
      </c>
      <c r="BP17" s="10">
        <v>72</v>
      </c>
      <c r="BQ17">
        <v>620</v>
      </c>
      <c r="BR17">
        <v>11.612903225806452</v>
      </c>
      <c r="BS17" s="11">
        <v>11.6129</v>
      </c>
      <c r="BT17">
        <v>17</v>
      </c>
      <c r="BU17">
        <v>80.04969999999999</v>
      </c>
      <c r="BV17">
        <v>8</v>
      </c>
    </row>
    <row r="18" spans="1:74" ht="15">
      <c r="A18">
        <v>9</v>
      </c>
      <c r="B18" t="s">
        <v>79</v>
      </c>
      <c r="C18" t="s">
        <v>80</v>
      </c>
      <c r="D18" s="10">
        <v>57</v>
      </c>
      <c r="E18">
        <v>2025</v>
      </c>
      <c r="F18">
        <v>2.814814814814815</v>
      </c>
      <c r="G18" s="12">
        <v>2.8148</v>
      </c>
      <c r="H18">
        <v>376</v>
      </c>
      <c r="I18">
        <v>5507</v>
      </c>
      <c r="J18">
        <v>6.827673869620483</v>
      </c>
      <c r="K18">
        <v>6.8277</v>
      </c>
      <c r="L18" s="10">
        <v>558</v>
      </c>
      <c r="M18">
        <v>14271</v>
      </c>
      <c r="N18">
        <v>3.9100273281479923</v>
      </c>
      <c r="O18" s="15">
        <v>3.91</v>
      </c>
      <c r="P18" s="13">
        <v>266</v>
      </c>
      <c r="Q18">
        <v>6658</v>
      </c>
      <c r="R18">
        <v>3.9951937518774407</v>
      </c>
      <c r="S18" s="12">
        <v>3.9952</v>
      </c>
      <c r="T18">
        <v>394</v>
      </c>
      <c r="U18">
        <v>8331</v>
      </c>
      <c r="V18">
        <v>4.729324210779018</v>
      </c>
      <c r="W18" s="11">
        <v>4.7293</v>
      </c>
      <c r="X18" s="10">
        <v>200</v>
      </c>
      <c r="Y18">
        <v>5283</v>
      </c>
      <c r="Z18">
        <v>3.7857278061707365</v>
      </c>
      <c r="AA18" s="12">
        <v>3.7857</v>
      </c>
      <c r="AB18">
        <v>51</v>
      </c>
      <c r="AC18">
        <v>6842</v>
      </c>
      <c r="AD18">
        <v>0.7453960830166618</v>
      </c>
      <c r="AE18" s="11">
        <v>0.7454</v>
      </c>
      <c r="AF18" s="10">
        <v>775</v>
      </c>
      <c r="AG18">
        <v>9548</v>
      </c>
      <c r="AH18">
        <v>8.116883116883116</v>
      </c>
      <c r="AI18" s="12">
        <v>8.1169</v>
      </c>
      <c r="AJ18">
        <v>305</v>
      </c>
      <c r="AK18">
        <v>3455</v>
      </c>
      <c r="AL18">
        <v>8.827785817655572</v>
      </c>
      <c r="AM18" s="11">
        <v>8.8278</v>
      </c>
      <c r="AN18" s="10">
        <v>452</v>
      </c>
      <c r="AO18">
        <v>2891</v>
      </c>
      <c r="AP18">
        <v>15.634728467658249</v>
      </c>
      <c r="AQ18" s="12">
        <v>15.6347</v>
      </c>
      <c r="AR18">
        <v>853</v>
      </c>
      <c r="AS18">
        <v>4800</v>
      </c>
      <c r="AT18">
        <v>17.770833333333332</v>
      </c>
      <c r="AU18" s="11">
        <v>17.7708</v>
      </c>
      <c r="AV18" s="10">
        <v>3</v>
      </c>
      <c r="AW18">
        <v>2203</v>
      </c>
      <c r="AX18">
        <v>0.13617793917385385</v>
      </c>
      <c r="AY18" s="12">
        <v>0.1362</v>
      </c>
      <c r="AZ18">
        <v>98</v>
      </c>
      <c r="BA18">
        <v>11894</v>
      </c>
      <c r="BB18">
        <v>0.8239448461409113</v>
      </c>
      <c r="BC18" s="11">
        <v>0.8239</v>
      </c>
      <c r="BD18" s="10">
        <v>4</v>
      </c>
      <c r="BE18">
        <v>143</v>
      </c>
      <c r="BF18">
        <v>2.797202797202797</v>
      </c>
      <c r="BG18" s="11">
        <v>2.7972</v>
      </c>
      <c r="BH18" s="10">
        <v>10</v>
      </c>
      <c r="BI18">
        <v>328</v>
      </c>
      <c r="BJ18">
        <v>3.048780487804878</v>
      </c>
      <c r="BK18" s="11">
        <v>3.0488</v>
      </c>
      <c r="BL18" s="10">
        <v>35</v>
      </c>
      <c r="BM18">
        <v>781</v>
      </c>
      <c r="BN18">
        <v>4.481434058898848</v>
      </c>
      <c r="BO18" s="11">
        <v>4.4814</v>
      </c>
      <c r="BP18" s="10">
        <v>57</v>
      </c>
      <c r="BQ18">
        <v>886</v>
      </c>
      <c r="BR18">
        <v>6.433408577878104</v>
      </c>
      <c r="BS18" s="11">
        <v>6.4334</v>
      </c>
      <c r="BT18">
        <v>17</v>
      </c>
      <c r="BU18">
        <v>94.8792</v>
      </c>
      <c r="BV18">
        <v>9</v>
      </c>
    </row>
    <row r="19" spans="1:74" ht="15.75" thickBot="1">
      <c r="A19">
        <v>10</v>
      </c>
      <c r="B19" t="s">
        <v>81</v>
      </c>
      <c r="C19" t="s">
        <v>82</v>
      </c>
      <c r="D19" s="17">
        <v>250</v>
      </c>
      <c r="E19" s="18">
        <v>5507</v>
      </c>
      <c r="F19" s="18">
        <v>4.539676775013619</v>
      </c>
      <c r="G19" s="19">
        <v>4.5397</v>
      </c>
      <c r="H19" s="18">
        <v>1110</v>
      </c>
      <c r="I19" s="18">
        <v>10542</v>
      </c>
      <c r="J19" s="18">
        <v>10.529311326124075</v>
      </c>
      <c r="K19" s="18">
        <v>10.5293</v>
      </c>
      <c r="L19" s="17">
        <v>1549</v>
      </c>
      <c r="M19" s="18">
        <v>14271</v>
      </c>
      <c r="N19" s="18">
        <v>10.854179805199355</v>
      </c>
      <c r="O19" s="19">
        <v>10.8542</v>
      </c>
      <c r="P19" s="20">
        <v>37</v>
      </c>
      <c r="Q19" s="18">
        <v>395</v>
      </c>
      <c r="R19" s="18">
        <v>9.367088607594937</v>
      </c>
      <c r="S19" s="19">
        <v>9.3671</v>
      </c>
      <c r="T19" s="18">
        <v>9</v>
      </c>
      <c r="U19" s="18">
        <v>1605</v>
      </c>
      <c r="V19" s="18">
        <v>0.5607476635514018</v>
      </c>
      <c r="W19" s="21">
        <v>0.5607</v>
      </c>
      <c r="X19" s="17">
        <v>106</v>
      </c>
      <c r="Y19" s="18">
        <v>1363</v>
      </c>
      <c r="Z19" s="18">
        <v>7.776962582538518</v>
      </c>
      <c r="AA19" s="22">
        <v>7.777</v>
      </c>
      <c r="AB19" s="18">
        <v>545</v>
      </c>
      <c r="AC19" s="18">
        <v>3929</v>
      </c>
      <c r="AD19" s="18">
        <v>13.871214049376432</v>
      </c>
      <c r="AE19" s="21">
        <v>13.8712</v>
      </c>
      <c r="AF19" s="17">
        <v>26</v>
      </c>
      <c r="AG19" s="18">
        <v>3492</v>
      </c>
      <c r="AH19" s="18">
        <v>0.7445589919816724</v>
      </c>
      <c r="AI19" s="19">
        <v>0.7446</v>
      </c>
      <c r="AJ19" s="18">
        <v>397</v>
      </c>
      <c r="AK19" s="18">
        <v>9639</v>
      </c>
      <c r="AL19" s="18">
        <v>4.118684510841374</v>
      </c>
      <c r="AM19" s="21">
        <v>4.1187</v>
      </c>
      <c r="AN19" s="17">
        <v>309</v>
      </c>
      <c r="AO19" s="18">
        <v>4503</v>
      </c>
      <c r="AP19" s="18">
        <v>6.862091938707528</v>
      </c>
      <c r="AQ19" s="19">
        <v>6.8621</v>
      </c>
      <c r="AR19" s="18">
        <v>131</v>
      </c>
      <c r="AS19" s="18">
        <v>4766</v>
      </c>
      <c r="AT19" s="18">
        <v>2.7486361728913136</v>
      </c>
      <c r="AU19" s="21">
        <v>2.7486</v>
      </c>
      <c r="AV19" s="17">
        <v>758</v>
      </c>
      <c r="AW19" s="18">
        <v>18478</v>
      </c>
      <c r="AX19" s="18">
        <v>4.102175560125555</v>
      </c>
      <c r="AY19" s="19">
        <v>4.1022</v>
      </c>
      <c r="AZ19" s="18">
        <v>207</v>
      </c>
      <c r="BA19" s="18">
        <v>3343</v>
      </c>
      <c r="BB19" s="18">
        <v>6.192043075082261</v>
      </c>
      <c r="BC19" s="21">
        <v>6.192</v>
      </c>
      <c r="BD19" s="17">
        <v>8</v>
      </c>
      <c r="BE19" s="18">
        <v>190</v>
      </c>
      <c r="BF19" s="18">
        <v>4.2105263157894735</v>
      </c>
      <c r="BG19" s="21">
        <v>4.2105</v>
      </c>
      <c r="BH19" s="17">
        <v>15</v>
      </c>
      <c r="BI19" s="18">
        <v>278</v>
      </c>
      <c r="BJ19" s="18">
        <v>5.39568345323741</v>
      </c>
      <c r="BK19" s="21">
        <v>5.3957</v>
      </c>
      <c r="BL19" s="17">
        <v>20</v>
      </c>
      <c r="BM19" s="18">
        <v>374</v>
      </c>
      <c r="BN19" s="18">
        <v>5.347593582887701</v>
      </c>
      <c r="BO19" s="21">
        <v>5.3476</v>
      </c>
      <c r="BP19" s="17">
        <v>26</v>
      </c>
      <c r="BQ19" s="18">
        <v>492</v>
      </c>
      <c r="BR19" s="18">
        <v>5.284552845528455</v>
      </c>
      <c r="BS19" s="21">
        <v>5.2846</v>
      </c>
      <c r="BT19">
        <v>17</v>
      </c>
      <c r="BU19">
        <v>102.50579999999998</v>
      </c>
      <c r="BV19">
        <v>10</v>
      </c>
    </row>
    <row r="33" ht="15">
      <c r="B33" t="s">
        <v>21</v>
      </c>
    </row>
  </sheetData>
  <sheetProtection/>
  <mergeCells count="20">
    <mergeCell ref="BD5:BG5"/>
    <mergeCell ref="BH5:BK5"/>
    <mergeCell ref="BL5:BO5"/>
    <mergeCell ref="BP5:BS5"/>
    <mergeCell ref="BD4:BG4"/>
    <mergeCell ref="BH4:BK4"/>
    <mergeCell ref="BL4:BO4"/>
    <mergeCell ref="BP4:BS4"/>
    <mergeCell ref="D5:K5"/>
    <mergeCell ref="L5:W5"/>
    <mergeCell ref="X5:AE5"/>
    <mergeCell ref="AF5:AM5"/>
    <mergeCell ref="AN5:AU5"/>
    <mergeCell ref="AV5:BC5"/>
    <mergeCell ref="D4:K4"/>
    <mergeCell ref="L4:W4"/>
    <mergeCell ref="X4:AE4"/>
    <mergeCell ref="AF4:AM4"/>
    <mergeCell ref="AN4:AU4"/>
    <mergeCell ref="AV4:BC4"/>
  </mergeCells>
  <printOptions/>
  <pageMargins left="0.7000000000000001" right="0.7000000000000001" top="0.75" bottom="0.75" header="0.30000000000000004" footer="0.30000000000000004"/>
  <pageSetup fitToHeight="0" fitToWidth="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19.57421875" style="0" customWidth="1"/>
    <col min="3" max="3" width="15.00390625" style="0" customWidth="1"/>
    <col min="4" max="4" width="14.7109375" style="0" customWidth="1"/>
    <col min="5" max="16" width="7.8515625" style="0" customWidth="1"/>
    <col min="17" max="18" width="9.140625" style="0" customWidth="1"/>
    <col min="19" max="19" width="5.57421875" style="0" customWidth="1"/>
    <col min="20" max="20" width="9.140625" style="0" customWidth="1"/>
    <col min="21" max="35" width="0" style="0" hidden="1" customWidth="1"/>
    <col min="36" max="36" width="9.140625" style="0" customWidth="1"/>
  </cols>
  <sheetData>
    <row r="1" spans="1:34" ht="20.25">
      <c r="A1" s="26"/>
      <c r="B1" s="31" t="s">
        <v>523</v>
      </c>
      <c r="C1" s="108"/>
      <c r="D1" s="83"/>
      <c r="E1" s="28"/>
      <c r="F1" s="31"/>
      <c r="G1" s="31"/>
      <c r="H1" s="28"/>
      <c r="I1" s="31"/>
      <c r="J1" s="28"/>
      <c r="K1" s="31"/>
      <c r="L1" s="31"/>
      <c r="M1" s="28"/>
      <c r="N1" s="31"/>
      <c r="O1" s="31"/>
      <c r="P1" s="28"/>
      <c r="Q1" s="80"/>
      <c r="R1" s="81"/>
      <c r="S1" s="59"/>
      <c r="T1" s="31"/>
      <c r="U1" s="28"/>
      <c r="V1" s="31"/>
      <c r="W1" s="31"/>
      <c r="X1" s="28"/>
      <c r="Y1" s="28"/>
      <c r="Z1" s="28"/>
      <c r="AA1" s="28"/>
      <c r="AB1" s="28"/>
      <c r="AC1" s="28"/>
      <c r="AD1" s="28"/>
      <c r="AE1" s="28"/>
      <c r="AF1" s="28"/>
      <c r="AG1" s="122">
        <v>1E-09</v>
      </c>
      <c r="AH1" s="58"/>
    </row>
    <row r="2" spans="1:34" ht="15">
      <c r="A2" s="26"/>
      <c r="B2" s="31" t="s">
        <v>524</v>
      </c>
      <c r="C2" s="31"/>
      <c r="D2" s="28"/>
      <c r="E2" s="28"/>
      <c r="F2" s="28"/>
      <c r="G2" s="83"/>
      <c r="H2" s="28"/>
      <c r="I2" s="28"/>
      <c r="J2" s="83"/>
      <c r="K2" s="28"/>
      <c r="L2" s="28"/>
      <c r="M2" s="83"/>
      <c r="N2" s="28"/>
      <c r="O2" s="28"/>
      <c r="P2" s="83"/>
      <c r="Q2" s="84"/>
      <c r="R2" s="81"/>
      <c r="S2" s="59"/>
      <c r="T2" s="28"/>
      <c r="U2" s="28"/>
      <c r="V2" s="83" t="s">
        <v>368</v>
      </c>
      <c r="W2" s="83" t="s">
        <v>369</v>
      </c>
      <c r="X2" s="83" t="s">
        <v>369</v>
      </c>
      <c r="Y2" s="83" t="s">
        <v>370</v>
      </c>
      <c r="Z2" s="83" t="s">
        <v>370</v>
      </c>
      <c r="AA2" s="83" t="s">
        <v>371</v>
      </c>
      <c r="AB2" s="83" t="s">
        <v>371</v>
      </c>
      <c r="AC2" s="83" t="s">
        <v>372</v>
      </c>
      <c r="AD2" s="83" t="s">
        <v>372</v>
      </c>
      <c r="AE2" s="83" t="s">
        <v>373</v>
      </c>
      <c r="AF2" s="83" t="s">
        <v>373</v>
      </c>
      <c r="AG2" s="110"/>
      <c r="AH2" s="58"/>
    </row>
    <row r="3" spans="1:34" ht="15">
      <c r="A3" s="26"/>
      <c r="B3" s="28"/>
      <c r="C3" s="31"/>
      <c r="D3" s="30"/>
      <c r="E3" s="28"/>
      <c r="F3" s="28"/>
      <c r="G3" s="31"/>
      <c r="H3" s="28"/>
      <c r="I3" s="28"/>
      <c r="J3" s="31"/>
      <c r="K3" s="28"/>
      <c r="L3" s="28"/>
      <c r="M3" s="31"/>
      <c r="N3" s="28"/>
      <c r="O3" s="28"/>
      <c r="P3" s="31"/>
      <c r="Q3" s="86"/>
      <c r="R3" s="81"/>
      <c r="S3" s="59"/>
      <c r="T3" s="28"/>
      <c r="U3" s="87" t="s">
        <v>368</v>
      </c>
      <c r="V3" s="31" t="s">
        <v>374</v>
      </c>
      <c r="W3" s="31"/>
      <c r="X3" s="31" t="s">
        <v>374</v>
      </c>
      <c r="Y3" s="31"/>
      <c r="Z3" s="31" t="s">
        <v>374</v>
      </c>
      <c r="AA3" s="31"/>
      <c r="AB3" s="31" t="s">
        <v>374</v>
      </c>
      <c r="AC3" s="31"/>
      <c r="AD3" s="31" t="s">
        <v>374</v>
      </c>
      <c r="AE3" s="31"/>
      <c r="AF3" s="31" t="s">
        <v>374</v>
      </c>
      <c r="AG3" s="110"/>
      <c r="AH3" s="58"/>
    </row>
    <row r="4" spans="1:35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80" t="s">
        <v>54</v>
      </c>
      <c r="R4" s="81" t="s">
        <v>378</v>
      </c>
      <c r="S4" s="88" t="s">
        <v>47</v>
      </c>
      <c r="T4" s="31"/>
      <c r="U4" s="80" t="s">
        <v>52</v>
      </c>
      <c r="V4" s="31" t="s">
        <v>95</v>
      </c>
      <c r="W4" s="31" t="s">
        <v>95</v>
      </c>
      <c r="X4" s="31" t="s">
        <v>95</v>
      </c>
      <c r="Y4" s="31" t="s">
        <v>95</v>
      </c>
      <c r="Z4" s="31" t="s">
        <v>95</v>
      </c>
      <c r="AA4" s="31" t="s">
        <v>95</v>
      </c>
      <c r="AB4" s="31" t="s">
        <v>95</v>
      </c>
      <c r="AC4" s="31" t="s">
        <v>95</v>
      </c>
      <c r="AD4" s="31" t="s">
        <v>95</v>
      </c>
      <c r="AE4" s="31" t="s">
        <v>95</v>
      </c>
      <c r="AF4" s="31" t="s">
        <v>95</v>
      </c>
      <c r="AG4" s="31"/>
      <c r="AH4" s="79"/>
      <c r="AI4" s="89"/>
    </row>
    <row r="5" spans="1:35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80" t="s">
        <v>61</v>
      </c>
      <c r="R5" s="81" t="s">
        <v>382</v>
      </c>
      <c r="S5" s="88"/>
      <c r="T5" s="31"/>
      <c r="U5" s="80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79"/>
      <c r="AI5" s="89"/>
    </row>
    <row r="6" spans="1:35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80"/>
      <c r="R6" s="81"/>
      <c r="S6" s="88"/>
      <c r="T6" s="31"/>
      <c r="U6" s="8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79"/>
      <c r="AI6" s="89"/>
    </row>
    <row r="7" spans="1:35" ht="15">
      <c r="A7" s="69">
        <v>1</v>
      </c>
      <c r="B7" s="111" t="s">
        <v>525</v>
      </c>
      <c r="C7" s="111" t="s">
        <v>526</v>
      </c>
      <c r="D7" s="111" t="s">
        <v>527</v>
      </c>
      <c r="E7" s="126">
        <v>26</v>
      </c>
      <c r="F7" s="113">
        <v>4262</v>
      </c>
      <c r="G7" s="114">
        <f aca="true" t="shared" si="0" ref="G7:G21">ROUND(U7,4)</f>
        <v>0.61</v>
      </c>
      <c r="H7" s="126">
        <v>1</v>
      </c>
      <c r="I7" s="113">
        <v>1487</v>
      </c>
      <c r="J7" s="114">
        <f aca="true" t="shared" si="1" ref="J7:J21">ROUND(W7,4)</f>
        <v>0.0672</v>
      </c>
      <c r="K7" s="135">
        <v>16</v>
      </c>
      <c r="L7" s="113">
        <v>2374</v>
      </c>
      <c r="M7" s="114">
        <f aca="true" t="shared" si="2" ref="M7:M21">ROUND(Y7,4)</f>
        <v>0.674</v>
      </c>
      <c r="N7" s="135">
        <v>4</v>
      </c>
      <c r="O7" s="113">
        <v>2433</v>
      </c>
      <c r="P7" s="114">
        <f aca="true" t="shared" si="3" ref="P7:P21">ROUND(AA7,4)</f>
        <v>0.1644</v>
      </c>
      <c r="Q7" s="115">
        <f aca="true" t="shared" si="4" ref="Q7:Q21">COUNT(E7,H7,K7,N7)</f>
        <v>4</v>
      </c>
      <c r="R7" s="116">
        <f aca="true" t="shared" si="5" ref="R7:R21">(V7+X7+Z7+AB7)</f>
        <v>1.5156</v>
      </c>
      <c r="S7" s="131">
        <v>1</v>
      </c>
      <c r="T7" s="121"/>
      <c r="U7" s="132">
        <f aca="true" t="shared" si="6" ref="U7:U21">(E7*100)/F7</f>
        <v>0.6100422336931018</v>
      </c>
      <c r="V7" s="133">
        <f aca="true" t="shared" si="7" ref="V7:V21">ROUND(U7,4)</f>
        <v>0.61</v>
      </c>
      <c r="W7" s="132">
        <f aca="true" t="shared" si="8" ref="W7:W21">(H7*100)/I7</f>
        <v>0.06724949562878278</v>
      </c>
      <c r="X7" s="133">
        <f aca="true" t="shared" si="9" ref="X7:X21">ROUND(W7,4)</f>
        <v>0.0672</v>
      </c>
      <c r="Y7" s="132">
        <f aca="true" t="shared" si="10" ref="Y7:Y21">(K7*100)/L7</f>
        <v>0.6739679865206403</v>
      </c>
      <c r="Z7" s="133">
        <f aca="true" t="shared" si="11" ref="Z7:Z21">ROUND(Y7,4)</f>
        <v>0.674</v>
      </c>
      <c r="AA7" s="132">
        <f aca="true" t="shared" si="12" ref="AA7:AA21">(N7*100)/O7</f>
        <v>0.16440608302507193</v>
      </c>
      <c r="AB7" s="133">
        <f aca="true" t="shared" si="13" ref="AB7:AB21">ROUND(AA7,4)</f>
        <v>0.1644</v>
      </c>
      <c r="AC7" s="132" t="e">
        <f>(#REF!*100)/#REF!</f>
        <v>#REF!</v>
      </c>
      <c r="AD7" s="133" t="e">
        <f aca="true" t="shared" si="14" ref="AD7:AD21">ROUND(AC7,4)</f>
        <v>#REF!</v>
      </c>
      <c r="AE7" s="132" t="e">
        <f>(#REF!*100)/#REF!</f>
        <v>#REF!</v>
      </c>
      <c r="AF7" s="133" t="e">
        <f aca="true" t="shared" si="15" ref="AF7:AF21">ROUND(AE7,4)</f>
        <v>#REF!</v>
      </c>
      <c r="AG7" s="134"/>
      <c r="AH7" s="58"/>
      <c r="AI7" s="16"/>
    </row>
    <row r="8" spans="1:35" ht="15">
      <c r="A8" s="69">
        <v>2</v>
      </c>
      <c r="B8" s="111" t="s">
        <v>528</v>
      </c>
      <c r="C8" s="111" t="s">
        <v>309</v>
      </c>
      <c r="D8" s="111" t="s">
        <v>529</v>
      </c>
      <c r="E8" s="126">
        <v>9</v>
      </c>
      <c r="F8" s="113">
        <v>2179</v>
      </c>
      <c r="G8" s="114">
        <f t="shared" si="0"/>
        <v>0.413</v>
      </c>
      <c r="H8" s="126">
        <v>8</v>
      </c>
      <c r="I8" s="113">
        <v>4262</v>
      </c>
      <c r="J8" s="114">
        <f t="shared" si="1"/>
        <v>0.1877</v>
      </c>
      <c r="K8" s="135">
        <v>6</v>
      </c>
      <c r="L8" s="113">
        <v>2580</v>
      </c>
      <c r="M8" s="114">
        <f t="shared" si="2"/>
        <v>0.2326</v>
      </c>
      <c r="N8" s="135">
        <v>26</v>
      </c>
      <c r="O8" s="113">
        <v>2433</v>
      </c>
      <c r="P8" s="114">
        <f t="shared" si="3"/>
        <v>1.0686</v>
      </c>
      <c r="Q8" s="115">
        <f t="shared" si="4"/>
        <v>4</v>
      </c>
      <c r="R8" s="116">
        <f t="shared" si="5"/>
        <v>1.9019</v>
      </c>
      <c r="S8" s="131">
        <v>2</v>
      </c>
      <c r="T8" s="121"/>
      <c r="U8" s="136">
        <f t="shared" si="6"/>
        <v>0.4130335016062414</v>
      </c>
      <c r="V8" s="133">
        <f t="shared" si="7"/>
        <v>0.413</v>
      </c>
      <c r="W8" s="132">
        <f t="shared" si="8"/>
        <v>0.18770530267480057</v>
      </c>
      <c r="X8" s="133">
        <f t="shared" si="9"/>
        <v>0.1877</v>
      </c>
      <c r="Y8" s="132">
        <f t="shared" si="10"/>
        <v>0.23255813953488372</v>
      </c>
      <c r="Z8" s="133">
        <f t="shared" si="11"/>
        <v>0.2326</v>
      </c>
      <c r="AA8" s="132">
        <f t="shared" si="12"/>
        <v>1.0686395396629675</v>
      </c>
      <c r="AB8" s="133">
        <f t="shared" si="13"/>
        <v>1.0686</v>
      </c>
      <c r="AC8" s="132" t="e">
        <f>(#REF!*100)/#REF!</f>
        <v>#REF!</v>
      </c>
      <c r="AD8" s="133" t="e">
        <f t="shared" si="14"/>
        <v>#REF!</v>
      </c>
      <c r="AE8" s="132" t="e">
        <f>(#REF!*100)/#REF!</f>
        <v>#REF!</v>
      </c>
      <c r="AF8" s="133" t="e">
        <f t="shared" si="15"/>
        <v>#REF!</v>
      </c>
      <c r="AG8" s="134"/>
      <c r="AH8" s="58"/>
      <c r="AI8" s="16"/>
    </row>
    <row r="9" spans="1:35" ht="15">
      <c r="A9" s="69">
        <v>3</v>
      </c>
      <c r="B9" s="111" t="s">
        <v>530</v>
      </c>
      <c r="C9" s="111" t="s">
        <v>531</v>
      </c>
      <c r="D9" s="111" t="s">
        <v>532</v>
      </c>
      <c r="E9" s="126">
        <v>2</v>
      </c>
      <c r="F9" s="113">
        <v>695</v>
      </c>
      <c r="G9" s="114">
        <f t="shared" si="0"/>
        <v>0.2878</v>
      </c>
      <c r="H9" s="126">
        <v>2</v>
      </c>
      <c r="I9" s="113">
        <v>2311</v>
      </c>
      <c r="J9" s="114">
        <f t="shared" si="1"/>
        <v>0.0865</v>
      </c>
      <c r="K9" s="135">
        <v>20</v>
      </c>
      <c r="L9" s="113">
        <v>2839</v>
      </c>
      <c r="M9" s="114">
        <f t="shared" si="2"/>
        <v>0.7045</v>
      </c>
      <c r="N9" s="135">
        <v>33</v>
      </c>
      <c r="O9" s="113">
        <v>2970</v>
      </c>
      <c r="P9" s="114">
        <f t="shared" si="3"/>
        <v>1.1111</v>
      </c>
      <c r="Q9" s="115">
        <f t="shared" si="4"/>
        <v>4</v>
      </c>
      <c r="R9" s="116">
        <f t="shared" si="5"/>
        <v>2.1898999999999997</v>
      </c>
      <c r="S9" s="131">
        <v>3</v>
      </c>
      <c r="T9" s="121"/>
      <c r="U9" s="132">
        <f t="shared" si="6"/>
        <v>0.28776978417266186</v>
      </c>
      <c r="V9" s="133">
        <f t="shared" si="7"/>
        <v>0.2878</v>
      </c>
      <c r="W9" s="132">
        <f t="shared" si="8"/>
        <v>0.08654262224145391</v>
      </c>
      <c r="X9" s="133">
        <f t="shared" si="9"/>
        <v>0.0865</v>
      </c>
      <c r="Y9" s="132">
        <f t="shared" si="10"/>
        <v>0.7044734061289186</v>
      </c>
      <c r="Z9" s="133">
        <f t="shared" si="11"/>
        <v>0.7045</v>
      </c>
      <c r="AA9" s="132">
        <f t="shared" si="12"/>
        <v>1.1111111111111112</v>
      </c>
      <c r="AB9" s="133">
        <f t="shared" si="13"/>
        <v>1.1111</v>
      </c>
      <c r="AC9" s="132" t="e">
        <f>(#REF!*100)/#REF!</f>
        <v>#REF!</v>
      </c>
      <c r="AD9" s="133" t="e">
        <f t="shared" si="14"/>
        <v>#REF!</v>
      </c>
      <c r="AE9" s="132" t="e">
        <f>(#REF!*100)/#REF!</f>
        <v>#REF!</v>
      </c>
      <c r="AF9" s="133" t="e">
        <f t="shared" si="15"/>
        <v>#REF!</v>
      </c>
      <c r="AG9" s="134"/>
      <c r="AH9" s="58"/>
      <c r="AI9" s="16"/>
    </row>
    <row r="10" spans="1:35" ht="15">
      <c r="A10" s="69">
        <v>4</v>
      </c>
      <c r="B10" s="111" t="s">
        <v>533</v>
      </c>
      <c r="C10" s="111" t="s">
        <v>352</v>
      </c>
      <c r="D10" s="111" t="s">
        <v>534</v>
      </c>
      <c r="E10" s="126">
        <v>4</v>
      </c>
      <c r="F10" s="113">
        <v>1614</v>
      </c>
      <c r="G10" s="114">
        <f t="shared" si="0"/>
        <v>0.2478</v>
      </c>
      <c r="H10" s="126">
        <v>3</v>
      </c>
      <c r="I10" s="113">
        <v>819</v>
      </c>
      <c r="J10" s="114">
        <f t="shared" si="1"/>
        <v>0.3663</v>
      </c>
      <c r="K10" s="135">
        <v>5</v>
      </c>
      <c r="L10" s="113">
        <v>533</v>
      </c>
      <c r="M10" s="114">
        <f t="shared" si="2"/>
        <v>0.9381</v>
      </c>
      <c r="N10" s="135">
        <v>3</v>
      </c>
      <c r="O10" s="113">
        <v>445</v>
      </c>
      <c r="P10" s="114">
        <f t="shared" si="3"/>
        <v>0.6742</v>
      </c>
      <c r="Q10" s="115">
        <f t="shared" si="4"/>
        <v>4</v>
      </c>
      <c r="R10" s="116">
        <f t="shared" si="5"/>
        <v>2.2264</v>
      </c>
      <c r="S10" s="131">
        <v>4</v>
      </c>
      <c r="T10" s="121"/>
      <c r="U10" s="132">
        <f t="shared" si="6"/>
        <v>0.24783147459727387</v>
      </c>
      <c r="V10" s="133">
        <f t="shared" si="7"/>
        <v>0.2478</v>
      </c>
      <c r="W10" s="132">
        <f t="shared" si="8"/>
        <v>0.3663003663003663</v>
      </c>
      <c r="X10" s="133">
        <f t="shared" si="9"/>
        <v>0.3663</v>
      </c>
      <c r="Y10" s="132">
        <f t="shared" si="10"/>
        <v>0.9380863039399625</v>
      </c>
      <c r="Z10" s="133">
        <f t="shared" si="11"/>
        <v>0.9381</v>
      </c>
      <c r="AA10" s="132">
        <f t="shared" si="12"/>
        <v>0.6741573033707865</v>
      </c>
      <c r="AB10" s="133">
        <f t="shared" si="13"/>
        <v>0.6742</v>
      </c>
      <c r="AC10" s="132" t="e">
        <f>(#REF!*100)/#REF!</f>
        <v>#REF!</v>
      </c>
      <c r="AD10" s="133" t="e">
        <f t="shared" si="14"/>
        <v>#REF!</v>
      </c>
      <c r="AE10" s="132" t="e">
        <f>(#REF!*100)/#REF!</f>
        <v>#REF!</v>
      </c>
      <c r="AF10" s="133" t="e">
        <f t="shared" si="15"/>
        <v>#REF!</v>
      </c>
      <c r="AG10" s="134"/>
      <c r="AH10" s="58"/>
      <c r="AI10" s="16"/>
    </row>
    <row r="11" spans="1:35" ht="15">
      <c r="A11" s="69">
        <v>5</v>
      </c>
      <c r="B11" s="111" t="s">
        <v>535</v>
      </c>
      <c r="C11" s="111" t="s">
        <v>76</v>
      </c>
      <c r="D11" s="111" t="s">
        <v>536</v>
      </c>
      <c r="E11" s="126">
        <v>3</v>
      </c>
      <c r="F11" s="113">
        <v>407</v>
      </c>
      <c r="G11" s="114">
        <f t="shared" si="0"/>
        <v>0.7371</v>
      </c>
      <c r="H11" s="126">
        <v>5</v>
      </c>
      <c r="I11" s="113">
        <v>692</v>
      </c>
      <c r="J11" s="114">
        <f t="shared" si="1"/>
        <v>0.7225</v>
      </c>
      <c r="K11" s="135">
        <v>1</v>
      </c>
      <c r="L11" s="113">
        <v>448</v>
      </c>
      <c r="M11" s="114">
        <f t="shared" si="2"/>
        <v>0.2232</v>
      </c>
      <c r="N11" s="135">
        <v>3</v>
      </c>
      <c r="O11" s="113">
        <v>519</v>
      </c>
      <c r="P11" s="114">
        <f t="shared" si="3"/>
        <v>0.578</v>
      </c>
      <c r="Q11" s="115">
        <f t="shared" si="4"/>
        <v>4</v>
      </c>
      <c r="R11" s="116">
        <f t="shared" si="5"/>
        <v>2.2608</v>
      </c>
      <c r="S11" s="131">
        <v>5</v>
      </c>
      <c r="T11" s="121"/>
      <c r="U11" s="132">
        <f t="shared" si="6"/>
        <v>0.7371007371007371</v>
      </c>
      <c r="V11" s="133">
        <f t="shared" si="7"/>
        <v>0.7371</v>
      </c>
      <c r="W11" s="132">
        <f t="shared" si="8"/>
        <v>0.7225433526011561</v>
      </c>
      <c r="X11" s="133">
        <f t="shared" si="9"/>
        <v>0.7225</v>
      </c>
      <c r="Y11" s="132">
        <f t="shared" si="10"/>
        <v>0.22321428571428573</v>
      </c>
      <c r="Z11" s="133">
        <f t="shared" si="11"/>
        <v>0.2232</v>
      </c>
      <c r="AA11" s="132">
        <f t="shared" si="12"/>
        <v>0.5780346820809249</v>
      </c>
      <c r="AB11" s="133">
        <f t="shared" si="13"/>
        <v>0.578</v>
      </c>
      <c r="AC11" s="132" t="e">
        <f>(#REF!*100)/#REF!</f>
        <v>#REF!</v>
      </c>
      <c r="AD11" s="133" t="e">
        <f t="shared" si="14"/>
        <v>#REF!</v>
      </c>
      <c r="AE11" s="132" t="e">
        <f>(#REF!*100)/#REF!</f>
        <v>#REF!</v>
      </c>
      <c r="AF11" s="133" t="e">
        <f t="shared" si="15"/>
        <v>#REF!</v>
      </c>
      <c r="AG11" s="134"/>
      <c r="AH11" s="58"/>
      <c r="AI11" s="16"/>
    </row>
    <row r="12" spans="1:35" ht="15">
      <c r="A12" s="69">
        <v>6</v>
      </c>
      <c r="B12" s="111" t="s">
        <v>537</v>
      </c>
      <c r="C12" s="111" t="s">
        <v>518</v>
      </c>
      <c r="D12" s="111" t="s">
        <v>538</v>
      </c>
      <c r="E12" s="126">
        <v>4</v>
      </c>
      <c r="F12" s="113">
        <v>1773</v>
      </c>
      <c r="G12" s="114">
        <f t="shared" si="0"/>
        <v>0.2256</v>
      </c>
      <c r="H12" s="126">
        <v>8</v>
      </c>
      <c r="I12" s="113">
        <v>930</v>
      </c>
      <c r="J12" s="114">
        <f t="shared" si="1"/>
        <v>0.8602</v>
      </c>
      <c r="K12" s="135">
        <v>15</v>
      </c>
      <c r="L12" s="113">
        <v>1147</v>
      </c>
      <c r="M12" s="114">
        <f t="shared" si="2"/>
        <v>1.3078</v>
      </c>
      <c r="N12" s="135">
        <v>9</v>
      </c>
      <c r="O12" s="113">
        <v>1810</v>
      </c>
      <c r="P12" s="114">
        <f t="shared" si="3"/>
        <v>0.4972</v>
      </c>
      <c r="Q12" s="115">
        <f t="shared" si="4"/>
        <v>4</v>
      </c>
      <c r="R12" s="116">
        <f t="shared" si="5"/>
        <v>2.8908</v>
      </c>
      <c r="S12" s="131">
        <v>6</v>
      </c>
      <c r="T12" s="121"/>
      <c r="U12" s="136">
        <f t="shared" si="6"/>
        <v>0.22560631697687536</v>
      </c>
      <c r="V12" s="133">
        <f t="shared" si="7"/>
        <v>0.2256</v>
      </c>
      <c r="W12" s="132">
        <f t="shared" si="8"/>
        <v>0.8602150537634409</v>
      </c>
      <c r="X12" s="133">
        <f t="shared" si="9"/>
        <v>0.8602</v>
      </c>
      <c r="Y12" s="132">
        <f t="shared" si="10"/>
        <v>1.3077593722755012</v>
      </c>
      <c r="Z12" s="133">
        <f t="shared" si="11"/>
        <v>1.3078</v>
      </c>
      <c r="AA12" s="132">
        <f t="shared" si="12"/>
        <v>0.4972375690607735</v>
      </c>
      <c r="AB12" s="133">
        <f t="shared" si="13"/>
        <v>0.4972</v>
      </c>
      <c r="AC12" s="132" t="e">
        <f>(#REF!*100)/#REF!</f>
        <v>#REF!</v>
      </c>
      <c r="AD12" s="133" t="e">
        <f t="shared" si="14"/>
        <v>#REF!</v>
      </c>
      <c r="AE12" s="132" t="e">
        <f>(#REF!*100)/#REF!</f>
        <v>#REF!</v>
      </c>
      <c r="AF12" s="133" t="e">
        <f t="shared" si="15"/>
        <v>#REF!</v>
      </c>
      <c r="AG12" s="134"/>
      <c r="AH12" s="58"/>
      <c r="AI12" s="16"/>
    </row>
    <row r="13" spans="1:35" ht="15">
      <c r="A13" s="69">
        <v>7</v>
      </c>
      <c r="B13" s="111" t="s">
        <v>525</v>
      </c>
      <c r="C13" s="111" t="s">
        <v>526</v>
      </c>
      <c r="D13" s="111" t="s">
        <v>539</v>
      </c>
      <c r="E13" s="126">
        <v>12</v>
      </c>
      <c r="F13" s="113">
        <v>1487</v>
      </c>
      <c r="G13" s="114">
        <f t="shared" si="0"/>
        <v>0.807</v>
      </c>
      <c r="H13" s="126">
        <v>39</v>
      </c>
      <c r="I13" s="113">
        <v>2374</v>
      </c>
      <c r="J13" s="114">
        <f t="shared" si="1"/>
        <v>1.6428</v>
      </c>
      <c r="K13" s="135">
        <v>7</v>
      </c>
      <c r="L13" s="113">
        <v>2580</v>
      </c>
      <c r="M13" s="114">
        <f t="shared" si="2"/>
        <v>0.2713</v>
      </c>
      <c r="N13" s="135">
        <v>9</v>
      </c>
      <c r="O13" s="113">
        <v>2433</v>
      </c>
      <c r="P13" s="114">
        <f t="shared" si="3"/>
        <v>0.3699</v>
      </c>
      <c r="Q13" s="115">
        <f t="shared" si="4"/>
        <v>4</v>
      </c>
      <c r="R13" s="116">
        <f t="shared" si="5"/>
        <v>3.091</v>
      </c>
      <c r="S13" s="131">
        <v>7</v>
      </c>
      <c r="T13" s="121"/>
      <c r="U13" s="132">
        <f t="shared" si="6"/>
        <v>0.8069939475453934</v>
      </c>
      <c r="V13" s="133">
        <f t="shared" si="7"/>
        <v>0.807</v>
      </c>
      <c r="W13" s="132">
        <f t="shared" si="8"/>
        <v>1.6427969671440608</v>
      </c>
      <c r="X13" s="133">
        <f t="shared" si="9"/>
        <v>1.6428</v>
      </c>
      <c r="Y13" s="132">
        <f t="shared" si="10"/>
        <v>0.2713178294573643</v>
      </c>
      <c r="Z13" s="133">
        <f t="shared" si="11"/>
        <v>0.2713</v>
      </c>
      <c r="AA13" s="132">
        <f t="shared" si="12"/>
        <v>0.36991368680641185</v>
      </c>
      <c r="AB13" s="133">
        <f t="shared" si="13"/>
        <v>0.3699</v>
      </c>
      <c r="AC13" s="132" t="e">
        <f>(#REF!*100)/#REF!</f>
        <v>#REF!</v>
      </c>
      <c r="AD13" s="133" t="e">
        <f t="shared" si="14"/>
        <v>#REF!</v>
      </c>
      <c r="AE13" s="132" t="e">
        <f>(#REF!*100)/#REF!</f>
        <v>#REF!</v>
      </c>
      <c r="AF13" s="133" t="e">
        <f t="shared" si="15"/>
        <v>#REF!</v>
      </c>
      <c r="AG13" s="134"/>
      <c r="AH13" s="58"/>
      <c r="AI13" s="16"/>
    </row>
    <row r="14" spans="1:35" ht="15">
      <c r="A14" s="69">
        <v>8</v>
      </c>
      <c r="B14" s="111" t="s">
        <v>540</v>
      </c>
      <c r="C14" s="111" t="s">
        <v>541</v>
      </c>
      <c r="D14" s="111" t="s">
        <v>542</v>
      </c>
      <c r="E14" s="126">
        <v>48</v>
      </c>
      <c r="F14" s="113">
        <v>2239</v>
      </c>
      <c r="G14" s="114">
        <f t="shared" si="0"/>
        <v>2.1438</v>
      </c>
      <c r="H14" s="126">
        <v>1</v>
      </c>
      <c r="I14" s="113">
        <v>2311</v>
      </c>
      <c r="J14" s="114">
        <f t="shared" si="1"/>
        <v>0.0433</v>
      </c>
      <c r="K14" s="135">
        <v>15</v>
      </c>
      <c r="L14" s="113">
        <v>2839</v>
      </c>
      <c r="M14" s="114">
        <f t="shared" si="2"/>
        <v>0.5284</v>
      </c>
      <c r="N14" s="135">
        <v>6</v>
      </c>
      <c r="O14" s="113">
        <v>1090</v>
      </c>
      <c r="P14" s="114">
        <f t="shared" si="3"/>
        <v>0.5505</v>
      </c>
      <c r="Q14" s="115">
        <f t="shared" si="4"/>
        <v>4</v>
      </c>
      <c r="R14" s="116">
        <f t="shared" si="5"/>
        <v>3.266</v>
      </c>
      <c r="S14" s="131">
        <v>8</v>
      </c>
      <c r="T14" s="121"/>
      <c r="U14" s="136">
        <f t="shared" si="6"/>
        <v>2.1438142027690934</v>
      </c>
      <c r="V14" s="133">
        <f t="shared" si="7"/>
        <v>2.1438</v>
      </c>
      <c r="W14" s="132">
        <f t="shared" si="8"/>
        <v>0.043271311120726956</v>
      </c>
      <c r="X14" s="133">
        <f t="shared" si="9"/>
        <v>0.0433</v>
      </c>
      <c r="Y14" s="132">
        <f t="shared" si="10"/>
        <v>0.528355054596689</v>
      </c>
      <c r="Z14" s="133">
        <f t="shared" si="11"/>
        <v>0.5284</v>
      </c>
      <c r="AA14" s="132">
        <f t="shared" si="12"/>
        <v>0.5504587155963303</v>
      </c>
      <c r="AB14" s="133">
        <f t="shared" si="13"/>
        <v>0.5505</v>
      </c>
      <c r="AC14" s="132" t="e">
        <f>(#REF!*100)/#REF!</f>
        <v>#REF!</v>
      </c>
      <c r="AD14" s="133" t="e">
        <f t="shared" si="14"/>
        <v>#REF!</v>
      </c>
      <c r="AE14" s="132" t="e">
        <f>(#REF!*100)/#REF!</f>
        <v>#REF!</v>
      </c>
      <c r="AF14" s="133" t="e">
        <f t="shared" si="15"/>
        <v>#REF!</v>
      </c>
      <c r="AG14" s="134"/>
      <c r="AH14" s="58"/>
      <c r="AI14" s="16"/>
    </row>
    <row r="15" spans="1:34" ht="15">
      <c r="A15" s="69">
        <v>9</v>
      </c>
      <c r="B15" s="111" t="s">
        <v>297</v>
      </c>
      <c r="C15" s="111" t="s">
        <v>298</v>
      </c>
      <c r="D15" s="111" t="s">
        <v>543</v>
      </c>
      <c r="E15" s="126">
        <v>7</v>
      </c>
      <c r="F15" s="113">
        <v>695</v>
      </c>
      <c r="G15" s="114">
        <f t="shared" si="0"/>
        <v>1.0072</v>
      </c>
      <c r="H15" s="126">
        <v>5</v>
      </c>
      <c r="I15" s="113">
        <v>347</v>
      </c>
      <c r="J15" s="114">
        <f t="shared" si="1"/>
        <v>1.4409</v>
      </c>
      <c r="K15" s="135">
        <v>7</v>
      </c>
      <c r="L15" s="113">
        <v>2311</v>
      </c>
      <c r="M15" s="114">
        <f t="shared" si="2"/>
        <v>0.3029</v>
      </c>
      <c r="N15" s="135">
        <v>18</v>
      </c>
      <c r="O15" s="113">
        <v>2839</v>
      </c>
      <c r="P15" s="114">
        <f t="shared" si="3"/>
        <v>0.634</v>
      </c>
      <c r="Q15" s="115">
        <f t="shared" si="4"/>
        <v>4</v>
      </c>
      <c r="R15" s="116">
        <f t="shared" si="5"/>
        <v>3.3850000000000002</v>
      </c>
      <c r="S15" s="131">
        <v>9</v>
      </c>
      <c r="T15" s="121"/>
      <c r="U15" s="132">
        <f t="shared" si="6"/>
        <v>1.0071942446043165</v>
      </c>
      <c r="V15" s="133">
        <f t="shared" si="7"/>
        <v>1.0072</v>
      </c>
      <c r="W15" s="132">
        <f t="shared" si="8"/>
        <v>1.440922190201729</v>
      </c>
      <c r="X15" s="133">
        <f t="shared" si="9"/>
        <v>1.4409</v>
      </c>
      <c r="Y15" s="132">
        <f t="shared" si="10"/>
        <v>0.3028991778450887</v>
      </c>
      <c r="Z15" s="133">
        <f t="shared" si="11"/>
        <v>0.3029</v>
      </c>
      <c r="AA15" s="132">
        <f t="shared" si="12"/>
        <v>0.6340260655160268</v>
      </c>
      <c r="AB15" s="133">
        <f t="shared" si="13"/>
        <v>0.634</v>
      </c>
      <c r="AC15" s="132" t="e">
        <f>(#REF!*100)/#REF!</f>
        <v>#REF!</v>
      </c>
      <c r="AD15" s="133" t="e">
        <f t="shared" si="14"/>
        <v>#REF!</v>
      </c>
      <c r="AE15" s="132" t="e">
        <f>(#REF!*100)/#REF!</f>
        <v>#REF!</v>
      </c>
      <c r="AF15" s="133" t="e">
        <f t="shared" si="15"/>
        <v>#REF!</v>
      </c>
      <c r="AG15" s="134"/>
      <c r="AH15" s="58"/>
    </row>
    <row r="16" spans="1:34" ht="15">
      <c r="A16" s="69">
        <v>10</v>
      </c>
      <c r="B16" s="111" t="s">
        <v>544</v>
      </c>
      <c r="C16" s="111" t="s">
        <v>545</v>
      </c>
      <c r="D16" s="111" t="s">
        <v>546</v>
      </c>
      <c r="E16" s="126">
        <v>1</v>
      </c>
      <c r="F16" s="113">
        <v>956</v>
      </c>
      <c r="G16" s="114">
        <f t="shared" si="0"/>
        <v>0.1046</v>
      </c>
      <c r="H16" s="126">
        <v>8</v>
      </c>
      <c r="I16" s="113">
        <v>358</v>
      </c>
      <c r="J16" s="114">
        <f t="shared" si="1"/>
        <v>2.2346</v>
      </c>
      <c r="K16" s="135">
        <v>9</v>
      </c>
      <c r="L16" s="113">
        <v>633</v>
      </c>
      <c r="M16" s="114">
        <f t="shared" si="2"/>
        <v>1.4218</v>
      </c>
      <c r="N16" s="135">
        <v>1</v>
      </c>
      <c r="O16" s="113">
        <v>1274</v>
      </c>
      <c r="P16" s="114">
        <f t="shared" si="3"/>
        <v>0.0785</v>
      </c>
      <c r="Q16" s="115">
        <f t="shared" si="4"/>
        <v>4</v>
      </c>
      <c r="R16" s="116">
        <f t="shared" si="5"/>
        <v>3.8395</v>
      </c>
      <c r="S16" s="131">
        <v>10</v>
      </c>
      <c r="T16" s="121"/>
      <c r="U16" s="136">
        <f t="shared" si="6"/>
        <v>0.10460251046025104</v>
      </c>
      <c r="V16" s="133">
        <f t="shared" si="7"/>
        <v>0.1046</v>
      </c>
      <c r="W16" s="132">
        <f t="shared" si="8"/>
        <v>2.2346368715083798</v>
      </c>
      <c r="X16" s="133">
        <f t="shared" si="9"/>
        <v>2.2346</v>
      </c>
      <c r="Y16" s="132">
        <f t="shared" si="10"/>
        <v>1.4218009478672986</v>
      </c>
      <c r="Z16" s="133">
        <f t="shared" si="11"/>
        <v>1.4218</v>
      </c>
      <c r="AA16" s="132">
        <f t="shared" si="12"/>
        <v>0.07849293563579278</v>
      </c>
      <c r="AB16" s="133">
        <f t="shared" si="13"/>
        <v>0.0785</v>
      </c>
      <c r="AC16" s="132" t="e">
        <f>(#REF!*100)/#REF!</f>
        <v>#REF!</v>
      </c>
      <c r="AD16" s="133" t="e">
        <f t="shared" si="14"/>
        <v>#REF!</v>
      </c>
      <c r="AE16" s="132" t="e">
        <f>(#REF!*100)/#REF!</f>
        <v>#REF!</v>
      </c>
      <c r="AF16" s="133" t="e">
        <f t="shared" si="15"/>
        <v>#REF!</v>
      </c>
      <c r="AG16" s="134"/>
      <c r="AH16" s="58"/>
    </row>
    <row r="17" spans="1:34" ht="15">
      <c r="A17" s="69">
        <v>11</v>
      </c>
      <c r="B17" s="111" t="s">
        <v>358</v>
      </c>
      <c r="C17" s="111" t="s">
        <v>309</v>
      </c>
      <c r="D17" s="111" t="s">
        <v>547</v>
      </c>
      <c r="E17" s="126">
        <v>3</v>
      </c>
      <c r="F17" s="113">
        <v>659</v>
      </c>
      <c r="G17" s="114">
        <f t="shared" si="0"/>
        <v>0.4552</v>
      </c>
      <c r="H17" s="126">
        <v>4</v>
      </c>
      <c r="I17" s="113">
        <v>712</v>
      </c>
      <c r="J17" s="114">
        <f t="shared" si="1"/>
        <v>0.5618</v>
      </c>
      <c r="K17" s="135">
        <v>13</v>
      </c>
      <c r="L17" s="113">
        <v>834</v>
      </c>
      <c r="M17" s="114">
        <f t="shared" si="2"/>
        <v>1.5588</v>
      </c>
      <c r="N17" s="135">
        <v>7</v>
      </c>
      <c r="O17" s="113">
        <v>398</v>
      </c>
      <c r="P17" s="114">
        <f t="shared" si="3"/>
        <v>1.7588</v>
      </c>
      <c r="Q17" s="115">
        <f t="shared" si="4"/>
        <v>4</v>
      </c>
      <c r="R17" s="116">
        <f t="shared" si="5"/>
        <v>4.3346</v>
      </c>
      <c r="S17" s="131">
        <v>11</v>
      </c>
      <c r="T17" s="121"/>
      <c r="U17" s="136">
        <f t="shared" si="6"/>
        <v>0.4552352048558422</v>
      </c>
      <c r="V17" s="133">
        <f t="shared" si="7"/>
        <v>0.4552</v>
      </c>
      <c r="W17" s="132">
        <f t="shared" si="8"/>
        <v>0.5617977528089888</v>
      </c>
      <c r="X17" s="133">
        <f t="shared" si="9"/>
        <v>0.5618</v>
      </c>
      <c r="Y17" s="132">
        <f t="shared" si="10"/>
        <v>1.5587529976019185</v>
      </c>
      <c r="Z17" s="133">
        <f t="shared" si="11"/>
        <v>1.5588</v>
      </c>
      <c r="AA17" s="132">
        <f t="shared" si="12"/>
        <v>1.7587939698492463</v>
      </c>
      <c r="AB17" s="133">
        <f t="shared" si="13"/>
        <v>1.7588</v>
      </c>
      <c r="AC17" s="132" t="e">
        <f>(#REF!*100)/#REF!</f>
        <v>#REF!</v>
      </c>
      <c r="AD17" s="133" t="e">
        <f t="shared" si="14"/>
        <v>#REF!</v>
      </c>
      <c r="AE17" s="132" t="e">
        <f>(#REF!*100)/#REF!</f>
        <v>#REF!</v>
      </c>
      <c r="AF17" s="133" t="e">
        <f t="shared" si="15"/>
        <v>#REF!</v>
      </c>
      <c r="AG17" s="134"/>
      <c r="AH17" s="58"/>
    </row>
    <row r="18" spans="1:34" ht="15">
      <c r="A18" s="69">
        <v>12</v>
      </c>
      <c r="B18" s="111" t="s">
        <v>548</v>
      </c>
      <c r="C18" s="111" t="s">
        <v>300</v>
      </c>
      <c r="D18" s="111" t="s">
        <v>549</v>
      </c>
      <c r="E18" s="126">
        <v>6</v>
      </c>
      <c r="F18" s="113">
        <v>2530</v>
      </c>
      <c r="G18" s="114">
        <f t="shared" si="0"/>
        <v>0.2372</v>
      </c>
      <c r="H18" s="126">
        <v>1</v>
      </c>
      <c r="I18" s="113">
        <v>2025</v>
      </c>
      <c r="J18" s="114">
        <f t="shared" si="1"/>
        <v>0.0494</v>
      </c>
      <c r="K18" s="135">
        <v>2</v>
      </c>
      <c r="L18" s="113">
        <v>379</v>
      </c>
      <c r="M18" s="114">
        <f t="shared" si="2"/>
        <v>0.5277</v>
      </c>
      <c r="N18" s="135">
        <v>10</v>
      </c>
      <c r="O18" s="113">
        <v>281</v>
      </c>
      <c r="P18" s="114">
        <f t="shared" si="3"/>
        <v>3.5587</v>
      </c>
      <c r="Q18" s="115">
        <f t="shared" si="4"/>
        <v>4</v>
      </c>
      <c r="R18" s="116">
        <f t="shared" si="5"/>
        <v>4.373</v>
      </c>
      <c r="S18" s="131">
        <v>12</v>
      </c>
      <c r="T18" s="121"/>
      <c r="U18" s="132">
        <f t="shared" si="6"/>
        <v>0.23715415019762845</v>
      </c>
      <c r="V18" s="133">
        <f t="shared" si="7"/>
        <v>0.2372</v>
      </c>
      <c r="W18" s="132">
        <f t="shared" si="8"/>
        <v>0.04938271604938271</v>
      </c>
      <c r="X18" s="133">
        <f t="shared" si="9"/>
        <v>0.0494</v>
      </c>
      <c r="Y18" s="132">
        <f t="shared" si="10"/>
        <v>0.5277044854881267</v>
      </c>
      <c r="Z18" s="133">
        <f t="shared" si="11"/>
        <v>0.5277</v>
      </c>
      <c r="AA18" s="132">
        <f t="shared" si="12"/>
        <v>3.5587188612099645</v>
      </c>
      <c r="AB18" s="133">
        <f t="shared" si="13"/>
        <v>3.5587</v>
      </c>
      <c r="AC18" s="132" t="e">
        <f>(#REF!*100)/#REF!</f>
        <v>#REF!</v>
      </c>
      <c r="AD18" s="133" t="e">
        <f t="shared" si="14"/>
        <v>#REF!</v>
      </c>
      <c r="AE18" s="132" t="e">
        <f>(#REF!*100)/#REF!</f>
        <v>#REF!</v>
      </c>
      <c r="AF18" s="133" t="e">
        <f t="shared" si="15"/>
        <v>#REF!</v>
      </c>
      <c r="AG18" s="134"/>
      <c r="AH18" s="58"/>
    </row>
    <row r="19" spans="1:34" ht="15">
      <c r="A19" s="69">
        <v>13</v>
      </c>
      <c r="B19" s="111" t="s">
        <v>550</v>
      </c>
      <c r="C19" s="111" t="s">
        <v>551</v>
      </c>
      <c r="D19" s="111" t="s">
        <v>552</v>
      </c>
      <c r="E19" s="126">
        <v>1</v>
      </c>
      <c r="F19" s="113">
        <v>1587</v>
      </c>
      <c r="G19" s="114">
        <f t="shared" si="0"/>
        <v>0.063</v>
      </c>
      <c r="H19" s="126">
        <v>9</v>
      </c>
      <c r="I19" s="113">
        <v>242</v>
      </c>
      <c r="J19" s="114">
        <f t="shared" si="1"/>
        <v>3.719</v>
      </c>
      <c r="K19" s="130">
        <v>1</v>
      </c>
      <c r="L19" s="113">
        <v>234</v>
      </c>
      <c r="M19" s="114">
        <f t="shared" si="2"/>
        <v>0.4274</v>
      </c>
      <c r="N19" s="130">
        <v>12</v>
      </c>
      <c r="O19" s="113">
        <v>1090</v>
      </c>
      <c r="P19" s="114">
        <f t="shared" si="3"/>
        <v>1.1009</v>
      </c>
      <c r="Q19" s="115">
        <f t="shared" si="4"/>
        <v>4</v>
      </c>
      <c r="R19" s="116">
        <f t="shared" si="5"/>
        <v>5.310300000000001</v>
      </c>
      <c r="S19" s="131">
        <v>13</v>
      </c>
      <c r="T19" s="121"/>
      <c r="U19" s="132">
        <f t="shared" si="6"/>
        <v>0.0630119722747322</v>
      </c>
      <c r="V19" s="133">
        <f t="shared" si="7"/>
        <v>0.063</v>
      </c>
      <c r="W19" s="132">
        <f t="shared" si="8"/>
        <v>3.71900826446281</v>
      </c>
      <c r="X19" s="133">
        <f t="shared" si="9"/>
        <v>3.719</v>
      </c>
      <c r="Y19" s="132">
        <f t="shared" si="10"/>
        <v>0.42735042735042733</v>
      </c>
      <c r="Z19" s="133">
        <f t="shared" si="11"/>
        <v>0.4274</v>
      </c>
      <c r="AA19" s="132">
        <f t="shared" si="12"/>
        <v>1.1009174311926606</v>
      </c>
      <c r="AB19" s="133">
        <f t="shared" si="13"/>
        <v>1.1009</v>
      </c>
      <c r="AC19" s="132" t="e">
        <f>(#REF!*100)/#REF!</f>
        <v>#REF!</v>
      </c>
      <c r="AD19" s="133" t="e">
        <f t="shared" si="14"/>
        <v>#REF!</v>
      </c>
      <c r="AE19" s="132" t="e">
        <f>(#REF!*100)/#REF!</f>
        <v>#REF!</v>
      </c>
      <c r="AF19" s="133" t="e">
        <f t="shared" si="15"/>
        <v>#REF!</v>
      </c>
      <c r="AG19" s="134"/>
      <c r="AH19" s="58"/>
    </row>
    <row r="20" spans="1:34" ht="15">
      <c r="A20" s="69">
        <v>14</v>
      </c>
      <c r="B20" s="111" t="s">
        <v>301</v>
      </c>
      <c r="C20" s="111" t="s">
        <v>553</v>
      </c>
      <c r="D20" s="111" t="s">
        <v>554</v>
      </c>
      <c r="E20" s="126">
        <v>2</v>
      </c>
      <c r="F20" s="113">
        <v>346</v>
      </c>
      <c r="G20" s="114">
        <f t="shared" si="0"/>
        <v>0.578</v>
      </c>
      <c r="H20" s="126">
        <v>10</v>
      </c>
      <c r="I20" s="113">
        <v>290</v>
      </c>
      <c r="J20" s="114">
        <f t="shared" si="1"/>
        <v>3.4483</v>
      </c>
      <c r="K20" s="135">
        <v>3</v>
      </c>
      <c r="L20" s="113">
        <v>429</v>
      </c>
      <c r="M20" s="114">
        <f t="shared" si="2"/>
        <v>0.6993</v>
      </c>
      <c r="N20" s="135">
        <v>3</v>
      </c>
      <c r="O20" s="113">
        <v>209</v>
      </c>
      <c r="P20" s="114">
        <f t="shared" si="3"/>
        <v>1.4354</v>
      </c>
      <c r="Q20" s="115">
        <f t="shared" si="4"/>
        <v>4</v>
      </c>
      <c r="R20" s="116">
        <f t="shared" si="5"/>
        <v>6.161</v>
      </c>
      <c r="S20" s="131">
        <v>14</v>
      </c>
      <c r="T20" s="121"/>
      <c r="U20" s="132">
        <f t="shared" si="6"/>
        <v>0.5780346820809249</v>
      </c>
      <c r="V20" s="133">
        <f t="shared" si="7"/>
        <v>0.578</v>
      </c>
      <c r="W20" s="132">
        <f t="shared" si="8"/>
        <v>3.4482758620689653</v>
      </c>
      <c r="X20" s="133">
        <f t="shared" si="9"/>
        <v>3.4483</v>
      </c>
      <c r="Y20" s="132">
        <f t="shared" si="10"/>
        <v>0.6993006993006993</v>
      </c>
      <c r="Z20" s="133">
        <f t="shared" si="11"/>
        <v>0.6993</v>
      </c>
      <c r="AA20" s="132">
        <f t="shared" si="12"/>
        <v>1.4354066985645932</v>
      </c>
      <c r="AB20" s="133">
        <f t="shared" si="13"/>
        <v>1.4354</v>
      </c>
      <c r="AC20" s="132" t="e">
        <f>(#REF!*100)/#REF!</f>
        <v>#REF!</v>
      </c>
      <c r="AD20" s="133" t="e">
        <f t="shared" si="14"/>
        <v>#REF!</v>
      </c>
      <c r="AE20" s="132" t="e">
        <f>(#REF!*100)/#REF!</f>
        <v>#REF!</v>
      </c>
      <c r="AF20" s="133" t="e">
        <f t="shared" si="15"/>
        <v>#REF!</v>
      </c>
      <c r="AG20" s="134"/>
      <c r="AH20" s="58"/>
    </row>
    <row r="21" spans="1:34" ht="15">
      <c r="A21" s="69">
        <v>15</v>
      </c>
      <c r="B21" s="111" t="s">
        <v>555</v>
      </c>
      <c r="C21" s="111" t="s">
        <v>511</v>
      </c>
      <c r="D21" s="111" t="s">
        <v>556</v>
      </c>
      <c r="E21" s="126">
        <v>7</v>
      </c>
      <c r="F21" s="113">
        <v>475</v>
      </c>
      <c r="G21" s="114">
        <f t="shared" si="0"/>
        <v>1.4737</v>
      </c>
      <c r="H21" s="126">
        <v>5</v>
      </c>
      <c r="I21" s="113">
        <v>869</v>
      </c>
      <c r="J21" s="114">
        <f t="shared" si="1"/>
        <v>0.5754</v>
      </c>
      <c r="K21" s="135">
        <v>10</v>
      </c>
      <c r="L21" s="113">
        <v>584</v>
      </c>
      <c r="M21" s="114">
        <f t="shared" si="2"/>
        <v>1.7123</v>
      </c>
      <c r="N21" s="135">
        <v>12</v>
      </c>
      <c r="O21" s="113">
        <v>500</v>
      </c>
      <c r="P21" s="114">
        <f t="shared" si="3"/>
        <v>2.4</v>
      </c>
      <c r="Q21" s="115">
        <f t="shared" si="4"/>
        <v>4</v>
      </c>
      <c r="R21" s="116">
        <f t="shared" si="5"/>
        <v>6.1614</v>
      </c>
      <c r="S21" s="131">
        <v>15</v>
      </c>
      <c r="T21" s="121"/>
      <c r="U21" s="132">
        <f t="shared" si="6"/>
        <v>1.4736842105263157</v>
      </c>
      <c r="V21" s="133">
        <f t="shared" si="7"/>
        <v>1.4737</v>
      </c>
      <c r="W21" s="132">
        <f t="shared" si="8"/>
        <v>0.5753739930955121</v>
      </c>
      <c r="X21" s="133">
        <f t="shared" si="9"/>
        <v>0.5754</v>
      </c>
      <c r="Y21" s="132">
        <f t="shared" si="10"/>
        <v>1.7123287671232876</v>
      </c>
      <c r="Z21" s="133">
        <f t="shared" si="11"/>
        <v>1.7123</v>
      </c>
      <c r="AA21" s="132">
        <f t="shared" si="12"/>
        <v>2.4</v>
      </c>
      <c r="AB21" s="133">
        <f t="shared" si="13"/>
        <v>2.4</v>
      </c>
      <c r="AC21" s="132" t="e">
        <f>(#REF!*100)/#REF!</f>
        <v>#REF!</v>
      </c>
      <c r="AD21" s="133" t="e">
        <f t="shared" si="14"/>
        <v>#REF!</v>
      </c>
      <c r="AE21" s="132" t="e">
        <f>(#REF!*100)/#REF!</f>
        <v>#REF!</v>
      </c>
      <c r="AF21" s="133" t="e">
        <f t="shared" si="15"/>
        <v>#REF!</v>
      </c>
      <c r="AG21" s="134"/>
      <c r="AH21" s="58"/>
    </row>
    <row r="29" ht="15">
      <c r="B29" t="s">
        <v>21</v>
      </c>
    </row>
  </sheetData>
  <sheetProtection/>
  <conditionalFormatting sqref="F7:F21 I7:I21 L7:L21 O7:O21">
    <cfRule type="cellIs" priority="16" dxfId="84" operator="lessThan" stopIfTrue="1">
      <formula>200</formula>
    </cfRule>
  </conditionalFormatting>
  <conditionalFormatting sqref="Q7:Q21">
    <cfRule type="cellIs" priority="32" dxfId="84" operator="lessThan" stopIfTrue="1">
      <formula>4</formula>
    </cfRule>
  </conditionalFormatting>
  <conditionalFormatting sqref="Q7:Q21">
    <cfRule type="cellIs" priority="35" dxfId="84" operator="lessThan" stopIfTrue="1">
      <formula>6</formula>
    </cfRule>
  </conditionalFormatting>
  <conditionalFormatting sqref="Q7:Q21">
    <cfRule type="cellIs" priority="29" dxfId="85" operator="equal" stopIfTrue="1">
      <formula>4</formula>
    </cfRule>
  </conditionalFormatting>
  <conditionalFormatting sqref="G7:G21 J7:J21 M7:M21 P7:P21">
    <cfRule type="cellIs" priority="27" dxfId="84" operator="greaterThan" stopIfTrue="1">
      <formula>10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29.28125" style="0" customWidth="1"/>
    <col min="3" max="3" width="20.140625" style="0" customWidth="1"/>
    <col min="4" max="4" width="12.8515625" style="0" customWidth="1"/>
    <col min="5" max="16" width="8.00390625" style="0" customWidth="1"/>
    <col min="17" max="18" width="9.140625" style="0" customWidth="1"/>
    <col min="19" max="19" width="6.00390625" style="0" customWidth="1"/>
    <col min="20" max="20" width="9.140625" style="0" customWidth="1"/>
    <col min="21" max="34" width="0" style="0" hidden="1" customWidth="1"/>
    <col min="35" max="35" width="9.140625" style="0" customWidth="1"/>
  </cols>
  <sheetData>
    <row r="1" spans="1:34" ht="15">
      <c r="A1" s="26"/>
      <c r="B1" s="31" t="s">
        <v>557</v>
      </c>
      <c r="C1" s="25"/>
      <c r="D1" s="28"/>
      <c r="E1" s="28"/>
      <c r="F1" s="31"/>
      <c r="G1" s="31"/>
      <c r="H1" s="28"/>
      <c r="I1" s="31"/>
      <c r="J1" s="28"/>
      <c r="K1" s="31"/>
      <c r="L1" s="31"/>
      <c r="M1" s="28"/>
      <c r="N1" s="31"/>
      <c r="O1" s="31"/>
      <c r="P1" s="28"/>
      <c r="Q1" s="80"/>
      <c r="R1" s="81"/>
      <c r="S1" s="59"/>
      <c r="T1" s="31"/>
      <c r="U1" s="28"/>
      <c r="V1" s="31"/>
      <c r="W1" s="31"/>
      <c r="X1" s="28"/>
      <c r="Y1" s="28"/>
      <c r="Z1" s="28"/>
      <c r="AA1" s="28"/>
      <c r="AB1" s="28"/>
      <c r="AC1" s="28"/>
      <c r="AD1" s="28"/>
      <c r="AE1" s="28"/>
      <c r="AF1" s="28"/>
      <c r="AG1" s="122">
        <v>1E-09</v>
      </c>
      <c r="AH1" s="58"/>
    </row>
    <row r="2" spans="1:34" ht="15">
      <c r="A2" s="26"/>
      <c r="B2" s="31" t="s">
        <v>558</v>
      </c>
      <c r="C2" s="31"/>
      <c r="D2" s="28"/>
      <c r="E2" s="28"/>
      <c r="F2" s="28"/>
      <c r="G2" s="83"/>
      <c r="H2" s="28"/>
      <c r="I2" s="28"/>
      <c r="J2" s="83"/>
      <c r="K2" s="28"/>
      <c r="L2" s="28"/>
      <c r="M2" s="83"/>
      <c r="N2" s="28"/>
      <c r="O2" s="28"/>
      <c r="P2" s="83"/>
      <c r="Q2" s="84"/>
      <c r="R2" s="81"/>
      <c r="S2" s="59"/>
      <c r="T2" s="28"/>
      <c r="U2" s="28"/>
      <c r="V2" s="83" t="s">
        <v>368</v>
      </c>
      <c r="W2" s="83" t="s">
        <v>369</v>
      </c>
      <c r="X2" s="83" t="s">
        <v>369</v>
      </c>
      <c r="Y2" s="83" t="s">
        <v>370</v>
      </c>
      <c r="Z2" s="83" t="s">
        <v>370</v>
      </c>
      <c r="AA2" s="83" t="s">
        <v>371</v>
      </c>
      <c r="AB2" s="83" t="s">
        <v>371</v>
      </c>
      <c r="AC2" s="83" t="s">
        <v>372</v>
      </c>
      <c r="AD2" s="83" t="s">
        <v>372</v>
      </c>
      <c r="AE2" s="83" t="s">
        <v>373</v>
      </c>
      <c r="AF2" s="83" t="s">
        <v>373</v>
      </c>
      <c r="AG2" s="110"/>
      <c r="AH2" s="58"/>
    </row>
    <row r="3" spans="1:34" ht="15">
      <c r="A3" s="26"/>
      <c r="B3" s="28"/>
      <c r="C3" s="31"/>
      <c r="D3" s="30"/>
      <c r="E3" s="28"/>
      <c r="F3" s="28"/>
      <c r="G3" s="31"/>
      <c r="H3" s="28"/>
      <c r="I3" s="28"/>
      <c r="J3" s="31"/>
      <c r="K3" s="28"/>
      <c r="L3" s="28"/>
      <c r="M3" s="31"/>
      <c r="N3" s="28"/>
      <c r="O3" s="28"/>
      <c r="P3" s="31"/>
      <c r="Q3" s="86"/>
      <c r="R3" s="81"/>
      <c r="S3" s="59"/>
      <c r="T3" s="28"/>
      <c r="U3" s="87" t="s">
        <v>368</v>
      </c>
      <c r="V3" s="31" t="s">
        <v>374</v>
      </c>
      <c r="W3" s="31"/>
      <c r="X3" s="31" t="s">
        <v>374</v>
      </c>
      <c r="Y3" s="31"/>
      <c r="Z3" s="31" t="s">
        <v>374</v>
      </c>
      <c r="AA3" s="31"/>
      <c r="AB3" s="31" t="s">
        <v>374</v>
      </c>
      <c r="AC3" s="31"/>
      <c r="AD3" s="31" t="s">
        <v>374</v>
      </c>
      <c r="AE3" s="31"/>
      <c r="AF3" s="31" t="s">
        <v>374</v>
      </c>
      <c r="AG3" s="110"/>
      <c r="AH3" s="58"/>
    </row>
    <row r="4" spans="1:34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80" t="s">
        <v>54</v>
      </c>
      <c r="R4" s="81" t="s">
        <v>378</v>
      </c>
      <c r="S4" s="88" t="s">
        <v>47</v>
      </c>
      <c r="T4" s="31"/>
      <c r="U4" s="80" t="s">
        <v>52</v>
      </c>
      <c r="V4" s="31" t="s">
        <v>95</v>
      </c>
      <c r="W4" s="31" t="s">
        <v>95</v>
      </c>
      <c r="X4" s="31" t="s">
        <v>95</v>
      </c>
      <c r="Y4" s="31" t="s">
        <v>95</v>
      </c>
      <c r="Z4" s="31" t="s">
        <v>95</v>
      </c>
      <c r="AA4" s="31" t="s">
        <v>95</v>
      </c>
      <c r="AB4" s="31" t="s">
        <v>95</v>
      </c>
      <c r="AC4" s="31" t="s">
        <v>95</v>
      </c>
      <c r="AD4" s="31" t="s">
        <v>95</v>
      </c>
      <c r="AE4" s="31" t="s">
        <v>95</v>
      </c>
      <c r="AF4" s="31" t="s">
        <v>95</v>
      </c>
      <c r="AG4" s="31"/>
      <c r="AH4" s="79"/>
    </row>
    <row r="5" spans="1:34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80" t="s">
        <v>61</v>
      </c>
      <c r="R5" s="81" t="s">
        <v>382</v>
      </c>
      <c r="S5" s="88"/>
      <c r="T5" s="31"/>
      <c r="U5" s="80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79"/>
    </row>
    <row r="6" spans="1:34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80"/>
      <c r="R6" s="81"/>
      <c r="S6" s="88"/>
      <c r="T6" s="31"/>
      <c r="U6" s="8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79"/>
    </row>
    <row r="7" spans="1:34" ht="15">
      <c r="A7" s="79">
        <v>1</v>
      </c>
      <c r="B7" s="111" t="s">
        <v>176</v>
      </c>
      <c r="C7" s="111" t="s">
        <v>177</v>
      </c>
      <c r="D7" s="111" t="s">
        <v>559</v>
      </c>
      <c r="E7" s="135">
        <v>5</v>
      </c>
      <c r="F7" s="113">
        <v>4390</v>
      </c>
      <c r="G7" s="114">
        <f aca="true" t="shared" si="0" ref="G7:G21">ROUND(U7,4)</f>
        <v>0.1139</v>
      </c>
      <c r="H7" s="135">
        <v>13</v>
      </c>
      <c r="I7" s="113">
        <v>3716</v>
      </c>
      <c r="J7" s="114">
        <f aca="true" t="shared" si="1" ref="J7:J21">ROUND(W7,4)</f>
        <v>0.3498</v>
      </c>
      <c r="K7" s="130">
        <v>1</v>
      </c>
      <c r="L7" s="113">
        <v>1131</v>
      </c>
      <c r="M7" s="114">
        <f aca="true" t="shared" si="2" ref="M7:M21">ROUND(Y7,4)</f>
        <v>0.0884</v>
      </c>
      <c r="N7" s="130">
        <v>2</v>
      </c>
      <c r="O7" s="113">
        <v>735</v>
      </c>
      <c r="P7" s="114">
        <f aca="true" t="shared" si="3" ref="P7:P21">ROUND(AA7,4)</f>
        <v>0.2721</v>
      </c>
      <c r="Q7" s="115">
        <f aca="true" t="shared" si="4" ref="Q7:Q21">COUNT(E7,H7,K7,N7)</f>
        <v>4</v>
      </c>
      <c r="R7" s="116">
        <f aca="true" t="shared" si="5" ref="R7:R21">(V7+X7+Z7+AB7)</f>
        <v>0.8242</v>
      </c>
      <c r="S7" s="138">
        <v>1</v>
      </c>
      <c r="T7" s="121"/>
      <c r="U7" s="132">
        <f aca="true" t="shared" si="6" ref="U7:U21">(E7*100)/F7</f>
        <v>0.11389521640091116</v>
      </c>
      <c r="V7" s="133">
        <f aca="true" t="shared" si="7" ref="V7:V21">ROUND(U7,4)</f>
        <v>0.1139</v>
      </c>
      <c r="W7" s="132">
        <f aca="true" t="shared" si="8" ref="W7:W21">(H7*100)/I7</f>
        <v>0.34983853606027987</v>
      </c>
      <c r="X7" s="133">
        <f aca="true" t="shared" si="9" ref="X7:X21">ROUND(W7,4)</f>
        <v>0.3498</v>
      </c>
      <c r="Y7" s="132">
        <f aca="true" t="shared" si="10" ref="Y7:Y21">(K7*100)/L7</f>
        <v>0.08841732979664015</v>
      </c>
      <c r="Z7" s="133">
        <f aca="true" t="shared" si="11" ref="Z7:Z21">ROUND(Y7,4)</f>
        <v>0.0884</v>
      </c>
      <c r="AA7" s="132">
        <f aca="true" t="shared" si="12" ref="AA7:AA21">(N7*100)/O7</f>
        <v>0.272108843537415</v>
      </c>
      <c r="AB7" s="133">
        <f aca="true" t="shared" si="13" ref="AB7:AB21">ROUND(AA7,4)</f>
        <v>0.2721</v>
      </c>
      <c r="AC7" s="132" t="e">
        <f>(#REF!*100)/#REF!</f>
        <v>#REF!</v>
      </c>
      <c r="AD7" s="133" t="e">
        <f aca="true" t="shared" si="14" ref="AD7:AD21">ROUND(AC7,4)</f>
        <v>#REF!</v>
      </c>
      <c r="AE7" s="132" t="e">
        <f>(#REF!*100)/#REF!</f>
        <v>#REF!</v>
      </c>
      <c r="AF7" s="133" t="e">
        <f aca="true" t="shared" si="15" ref="AF7:AF21">ROUND(AE7,4)</f>
        <v>#REF!</v>
      </c>
      <c r="AG7" s="134"/>
      <c r="AH7" s="58"/>
    </row>
    <row r="8" spans="1:34" ht="15">
      <c r="A8" s="79">
        <v>2</v>
      </c>
      <c r="B8" s="111" t="s">
        <v>513</v>
      </c>
      <c r="C8" s="111" t="s">
        <v>256</v>
      </c>
      <c r="D8" s="111" t="s">
        <v>560</v>
      </c>
      <c r="E8" s="135">
        <v>25</v>
      </c>
      <c r="F8" s="113">
        <v>22254</v>
      </c>
      <c r="G8" s="114">
        <f t="shared" si="0"/>
        <v>0.1123</v>
      </c>
      <c r="H8" s="135">
        <v>11</v>
      </c>
      <c r="I8" s="113">
        <v>18568</v>
      </c>
      <c r="J8" s="114">
        <f t="shared" si="1"/>
        <v>0.0592</v>
      </c>
      <c r="K8" s="135">
        <v>126</v>
      </c>
      <c r="L8" s="113">
        <v>16325</v>
      </c>
      <c r="M8" s="114">
        <f t="shared" si="2"/>
        <v>0.7718</v>
      </c>
      <c r="N8" s="135">
        <v>5</v>
      </c>
      <c r="O8" s="113">
        <v>5941</v>
      </c>
      <c r="P8" s="114">
        <f t="shared" si="3"/>
        <v>0.0842</v>
      </c>
      <c r="Q8" s="115">
        <f t="shared" si="4"/>
        <v>4</v>
      </c>
      <c r="R8" s="116">
        <f t="shared" si="5"/>
        <v>1.0275</v>
      </c>
      <c r="S8" s="138">
        <v>2</v>
      </c>
      <c r="T8" s="121"/>
      <c r="U8" s="136">
        <f t="shared" si="6"/>
        <v>0.11233935472274648</v>
      </c>
      <c r="V8" s="133">
        <f t="shared" si="7"/>
        <v>0.1123</v>
      </c>
      <c r="W8" s="132">
        <f t="shared" si="8"/>
        <v>0.05924170616113744</v>
      </c>
      <c r="X8" s="133">
        <f t="shared" si="9"/>
        <v>0.0592</v>
      </c>
      <c r="Y8" s="132">
        <f t="shared" si="10"/>
        <v>0.7718223583460949</v>
      </c>
      <c r="Z8" s="133">
        <f t="shared" si="11"/>
        <v>0.7718</v>
      </c>
      <c r="AA8" s="132">
        <f t="shared" si="12"/>
        <v>0.0841609156707625</v>
      </c>
      <c r="AB8" s="133">
        <f t="shared" si="13"/>
        <v>0.0842</v>
      </c>
      <c r="AC8" s="132" t="e">
        <f>(#REF!*100)/#REF!</f>
        <v>#REF!</v>
      </c>
      <c r="AD8" s="133" t="e">
        <f t="shared" si="14"/>
        <v>#REF!</v>
      </c>
      <c r="AE8" s="132" t="e">
        <f>(#REF!*100)/#REF!</f>
        <v>#REF!</v>
      </c>
      <c r="AF8" s="133" t="e">
        <f t="shared" si="15"/>
        <v>#REF!</v>
      </c>
      <c r="AG8" s="134"/>
      <c r="AH8" s="58"/>
    </row>
    <row r="9" spans="1:34" ht="15">
      <c r="A9" s="79">
        <v>3</v>
      </c>
      <c r="B9" s="111" t="s">
        <v>561</v>
      </c>
      <c r="C9" s="111" t="s">
        <v>562</v>
      </c>
      <c r="D9" s="111" t="s">
        <v>563</v>
      </c>
      <c r="E9" s="135">
        <v>81</v>
      </c>
      <c r="F9" s="113">
        <v>19655</v>
      </c>
      <c r="G9" s="114">
        <f t="shared" si="0"/>
        <v>0.4121</v>
      </c>
      <c r="H9" s="135">
        <v>38</v>
      </c>
      <c r="I9" s="113">
        <v>22254</v>
      </c>
      <c r="J9" s="114">
        <f t="shared" si="1"/>
        <v>0.1708</v>
      </c>
      <c r="K9" s="135">
        <v>107</v>
      </c>
      <c r="L9" s="113">
        <v>18568</v>
      </c>
      <c r="M9" s="114">
        <f t="shared" si="2"/>
        <v>0.5763</v>
      </c>
      <c r="N9" s="135">
        <v>12</v>
      </c>
      <c r="O9" s="113">
        <v>16325</v>
      </c>
      <c r="P9" s="114">
        <f t="shared" si="3"/>
        <v>0.0735</v>
      </c>
      <c r="Q9" s="115">
        <f t="shared" si="4"/>
        <v>4</v>
      </c>
      <c r="R9" s="116">
        <f t="shared" si="5"/>
        <v>1.2327</v>
      </c>
      <c r="S9" s="138">
        <v>3</v>
      </c>
      <c r="T9" s="121"/>
      <c r="U9" s="132">
        <f t="shared" si="6"/>
        <v>0.4121088781480539</v>
      </c>
      <c r="V9" s="133">
        <f t="shared" si="7"/>
        <v>0.4121</v>
      </c>
      <c r="W9" s="132">
        <f t="shared" si="8"/>
        <v>0.17075581917857463</v>
      </c>
      <c r="X9" s="133">
        <f t="shared" si="9"/>
        <v>0.1708</v>
      </c>
      <c r="Y9" s="132">
        <f t="shared" si="10"/>
        <v>0.5762602326583369</v>
      </c>
      <c r="Z9" s="133">
        <f t="shared" si="11"/>
        <v>0.5763</v>
      </c>
      <c r="AA9" s="132">
        <f t="shared" si="12"/>
        <v>0.07350689127105667</v>
      </c>
      <c r="AB9" s="133">
        <f t="shared" si="13"/>
        <v>0.0735</v>
      </c>
      <c r="AC9" s="132" t="e">
        <f>(#REF!*100)/#REF!</f>
        <v>#REF!</v>
      </c>
      <c r="AD9" s="133" t="e">
        <f t="shared" si="14"/>
        <v>#REF!</v>
      </c>
      <c r="AE9" s="132" t="e">
        <f>(#REF!*100)/#REF!</f>
        <v>#REF!</v>
      </c>
      <c r="AF9" s="133" t="e">
        <f t="shared" si="15"/>
        <v>#REF!</v>
      </c>
      <c r="AG9" s="134"/>
      <c r="AH9" s="78"/>
    </row>
    <row r="10" spans="1:34" ht="15">
      <c r="A10" s="79">
        <v>4</v>
      </c>
      <c r="B10" s="111" t="s">
        <v>564</v>
      </c>
      <c r="C10" s="111" t="s">
        <v>565</v>
      </c>
      <c r="D10" s="111" t="s">
        <v>566</v>
      </c>
      <c r="E10" s="135">
        <v>13</v>
      </c>
      <c r="F10" s="113">
        <v>3117</v>
      </c>
      <c r="G10" s="114">
        <f t="shared" si="0"/>
        <v>0.4171</v>
      </c>
      <c r="H10" s="135">
        <v>96</v>
      </c>
      <c r="I10" s="113">
        <v>13813</v>
      </c>
      <c r="J10" s="114">
        <f t="shared" si="1"/>
        <v>0.695</v>
      </c>
      <c r="K10" s="135">
        <v>1</v>
      </c>
      <c r="L10" s="113">
        <v>564</v>
      </c>
      <c r="M10" s="114">
        <f t="shared" si="2"/>
        <v>0.1773</v>
      </c>
      <c r="N10" s="135">
        <v>1</v>
      </c>
      <c r="O10" s="113">
        <v>540</v>
      </c>
      <c r="P10" s="114">
        <f t="shared" si="3"/>
        <v>0.1852</v>
      </c>
      <c r="Q10" s="115">
        <f t="shared" si="4"/>
        <v>4</v>
      </c>
      <c r="R10" s="116">
        <f t="shared" si="5"/>
        <v>1.4746</v>
      </c>
      <c r="S10" s="138">
        <v>4</v>
      </c>
      <c r="T10" s="121"/>
      <c r="U10" s="136">
        <f t="shared" si="6"/>
        <v>0.4170676932948348</v>
      </c>
      <c r="V10" s="133">
        <f t="shared" si="7"/>
        <v>0.4171</v>
      </c>
      <c r="W10" s="132">
        <f t="shared" si="8"/>
        <v>0.6949974661550713</v>
      </c>
      <c r="X10" s="133">
        <f t="shared" si="9"/>
        <v>0.695</v>
      </c>
      <c r="Y10" s="132">
        <f t="shared" si="10"/>
        <v>0.1773049645390071</v>
      </c>
      <c r="Z10" s="133">
        <f t="shared" si="11"/>
        <v>0.1773</v>
      </c>
      <c r="AA10" s="132">
        <f t="shared" si="12"/>
        <v>0.18518518518518517</v>
      </c>
      <c r="AB10" s="133">
        <f t="shared" si="13"/>
        <v>0.1852</v>
      </c>
      <c r="AC10" s="132" t="e">
        <f>(#REF!*100)/#REF!</f>
        <v>#REF!</v>
      </c>
      <c r="AD10" s="133" t="e">
        <f t="shared" si="14"/>
        <v>#REF!</v>
      </c>
      <c r="AE10" s="132" t="e">
        <f>(#REF!*100)/#REF!</f>
        <v>#REF!</v>
      </c>
      <c r="AF10" s="133" t="e">
        <f t="shared" si="15"/>
        <v>#REF!</v>
      </c>
      <c r="AG10" s="134"/>
      <c r="AH10" s="58"/>
    </row>
    <row r="11" spans="1:34" ht="15">
      <c r="A11" s="79">
        <v>5</v>
      </c>
      <c r="B11" s="111" t="s">
        <v>567</v>
      </c>
      <c r="C11" s="111" t="s">
        <v>568</v>
      </c>
      <c r="D11" s="111" t="s">
        <v>569</v>
      </c>
      <c r="E11" s="135">
        <v>23</v>
      </c>
      <c r="F11" s="113">
        <v>9639</v>
      </c>
      <c r="G11" s="114">
        <f t="shared" si="0"/>
        <v>0.2386</v>
      </c>
      <c r="H11" s="135">
        <v>2</v>
      </c>
      <c r="I11" s="113">
        <v>3552</v>
      </c>
      <c r="J11" s="114">
        <f t="shared" si="1"/>
        <v>0.0563</v>
      </c>
      <c r="K11" s="135">
        <v>21</v>
      </c>
      <c r="L11" s="113">
        <v>3270</v>
      </c>
      <c r="M11" s="114">
        <f t="shared" si="2"/>
        <v>0.6422</v>
      </c>
      <c r="N11" s="135">
        <v>7</v>
      </c>
      <c r="O11" s="113">
        <v>1162</v>
      </c>
      <c r="P11" s="114">
        <f t="shared" si="3"/>
        <v>0.6024</v>
      </c>
      <c r="Q11" s="115">
        <f t="shared" si="4"/>
        <v>4</v>
      </c>
      <c r="R11" s="116">
        <f t="shared" si="5"/>
        <v>1.5395</v>
      </c>
      <c r="S11" s="138">
        <v>5</v>
      </c>
      <c r="T11" s="121"/>
      <c r="U11" s="132">
        <f t="shared" si="6"/>
        <v>0.2386139641041602</v>
      </c>
      <c r="V11" s="133">
        <f t="shared" si="7"/>
        <v>0.2386</v>
      </c>
      <c r="W11" s="132">
        <f t="shared" si="8"/>
        <v>0.05630630630630631</v>
      </c>
      <c r="X11" s="133">
        <f t="shared" si="9"/>
        <v>0.0563</v>
      </c>
      <c r="Y11" s="132">
        <f t="shared" si="10"/>
        <v>0.6422018348623854</v>
      </c>
      <c r="Z11" s="133">
        <f t="shared" si="11"/>
        <v>0.6422</v>
      </c>
      <c r="AA11" s="132">
        <f t="shared" si="12"/>
        <v>0.6024096385542169</v>
      </c>
      <c r="AB11" s="133">
        <f t="shared" si="13"/>
        <v>0.6024</v>
      </c>
      <c r="AC11" s="132" t="e">
        <f>(#REF!*100)/#REF!</f>
        <v>#REF!</v>
      </c>
      <c r="AD11" s="133" t="e">
        <f t="shared" si="14"/>
        <v>#REF!</v>
      </c>
      <c r="AE11" s="132" t="e">
        <f>(#REF!*100)/#REF!</f>
        <v>#REF!</v>
      </c>
      <c r="AF11" s="133" t="e">
        <f t="shared" si="15"/>
        <v>#REF!</v>
      </c>
      <c r="AG11" s="134"/>
      <c r="AH11" s="58"/>
    </row>
    <row r="12" spans="1:34" ht="15">
      <c r="A12" s="79">
        <v>6</v>
      </c>
      <c r="B12" s="111" t="s">
        <v>513</v>
      </c>
      <c r="C12" s="111" t="s">
        <v>256</v>
      </c>
      <c r="D12" s="111" t="s">
        <v>570</v>
      </c>
      <c r="E12" s="135">
        <v>67</v>
      </c>
      <c r="F12" s="113">
        <v>22254</v>
      </c>
      <c r="G12" s="114">
        <f t="shared" si="0"/>
        <v>0.3011</v>
      </c>
      <c r="H12" s="135">
        <v>19</v>
      </c>
      <c r="I12" s="113">
        <v>18568</v>
      </c>
      <c r="J12" s="114">
        <f t="shared" si="1"/>
        <v>0.1023</v>
      </c>
      <c r="K12" s="135">
        <v>4</v>
      </c>
      <c r="L12" s="113">
        <v>16325</v>
      </c>
      <c r="M12" s="114">
        <f t="shared" si="2"/>
        <v>0.0245</v>
      </c>
      <c r="N12" s="135">
        <v>77</v>
      </c>
      <c r="O12" s="113">
        <v>5941</v>
      </c>
      <c r="P12" s="114">
        <f t="shared" si="3"/>
        <v>1.2961</v>
      </c>
      <c r="Q12" s="115">
        <f t="shared" si="4"/>
        <v>4</v>
      </c>
      <c r="R12" s="116">
        <f t="shared" si="5"/>
        <v>1.724</v>
      </c>
      <c r="S12" s="138">
        <v>6</v>
      </c>
      <c r="T12" s="121"/>
      <c r="U12" s="132">
        <f t="shared" si="6"/>
        <v>0.30106947065696055</v>
      </c>
      <c r="V12" s="133">
        <f t="shared" si="7"/>
        <v>0.3011</v>
      </c>
      <c r="W12" s="132">
        <f t="shared" si="8"/>
        <v>0.1023265833692374</v>
      </c>
      <c r="X12" s="133">
        <f t="shared" si="9"/>
        <v>0.1023</v>
      </c>
      <c r="Y12" s="132">
        <f t="shared" si="10"/>
        <v>0.02450229709035222</v>
      </c>
      <c r="Z12" s="133">
        <f t="shared" si="11"/>
        <v>0.0245</v>
      </c>
      <c r="AA12" s="132">
        <f t="shared" si="12"/>
        <v>1.2960781013297424</v>
      </c>
      <c r="AB12" s="133">
        <f t="shared" si="13"/>
        <v>1.2961</v>
      </c>
      <c r="AC12" s="132" t="e">
        <f>(#REF!*100)/#REF!</f>
        <v>#REF!</v>
      </c>
      <c r="AD12" s="133" t="e">
        <f t="shared" si="14"/>
        <v>#REF!</v>
      </c>
      <c r="AE12" s="132" t="e">
        <f>(#REF!*100)/#REF!</f>
        <v>#REF!</v>
      </c>
      <c r="AF12" s="133" t="e">
        <f t="shared" si="15"/>
        <v>#REF!</v>
      </c>
      <c r="AG12" s="134"/>
      <c r="AH12" s="58"/>
    </row>
    <row r="13" spans="1:34" ht="15">
      <c r="A13" s="79">
        <v>7</v>
      </c>
      <c r="B13" s="111" t="s">
        <v>166</v>
      </c>
      <c r="C13" s="111" t="s">
        <v>141</v>
      </c>
      <c r="D13" s="111" t="s">
        <v>571</v>
      </c>
      <c r="E13" s="135">
        <v>3</v>
      </c>
      <c r="F13" s="113">
        <v>19655</v>
      </c>
      <c r="G13" s="114">
        <f t="shared" si="0"/>
        <v>0.0153</v>
      </c>
      <c r="H13" s="135">
        <v>2</v>
      </c>
      <c r="I13" s="113">
        <v>4390</v>
      </c>
      <c r="J13" s="114">
        <f t="shared" si="1"/>
        <v>0.0456</v>
      </c>
      <c r="K13" s="135">
        <v>10</v>
      </c>
      <c r="L13" s="113">
        <v>2435</v>
      </c>
      <c r="M13" s="114">
        <f t="shared" si="2"/>
        <v>0.4107</v>
      </c>
      <c r="N13" s="135">
        <v>44</v>
      </c>
      <c r="O13" s="113">
        <v>3455</v>
      </c>
      <c r="P13" s="114">
        <f t="shared" si="3"/>
        <v>1.2735</v>
      </c>
      <c r="Q13" s="115">
        <f t="shared" si="4"/>
        <v>4</v>
      </c>
      <c r="R13" s="116">
        <f t="shared" si="5"/>
        <v>1.7451</v>
      </c>
      <c r="S13" s="138">
        <v>7</v>
      </c>
      <c r="T13" s="121"/>
      <c r="U13" s="136">
        <f t="shared" si="6"/>
        <v>0.015263291783261256</v>
      </c>
      <c r="V13" s="133">
        <f t="shared" si="7"/>
        <v>0.0153</v>
      </c>
      <c r="W13" s="132">
        <f t="shared" si="8"/>
        <v>0.04555808656036447</v>
      </c>
      <c r="X13" s="133">
        <f t="shared" si="9"/>
        <v>0.0456</v>
      </c>
      <c r="Y13" s="132">
        <f t="shared" si="10"/>
        <v>0.4106776180698152</v>
      </c>
      <c r="Z13" s="133">
        <f t="shared" si="11"/>
        <v>0.4107</v>
      </c>
      <c r="AA13" s="132">
        <f t="shared" si="12"/>
        <v>1.2735166425470332</v>
      </c>
      <c r="AB13" s="133">
        <f t="shared" si="13"/>
        <v>1.2735</v>
      </c>
      <c r="AC13" s="132" t="e">
        <f>(#REF!*100)/#REF!</f>
        <v>#REF!</v>
      </c>
      <c r="AD13" s="133" t="e">
        <f t="shared" si="14"/>
        <v>#REF!</v>
      </c>
      <c r="AE13" s="132" t="e">
        <f>(#REF!*100)/#REF!</f>
        <v>#REF!</v>
      </c>
      <c r="AF13" s="133" t="e">
        <f t="shared" si="15"/>
        <v>#REF!</v>
      </c>
      <c r="AG13" s="134"/>
      <c r="AH13" s="58"/>
    </row>
    <row r="14" spans="1:34" ht="15">
      <c r="A14" s="79">
        <v>8</v>
      </c>
      <c r="B14" s="111" t="s">
        <v>572</v>
      </c>
      <c r="C14" s="111" t="s">
        <v>573</v>
      </c>
      <c r="D14" s="111" t="s">
        <v>574</v>
      </c>
      <c r="E14" s="135">
        <v>5</v>
      </c>
      <c r="F14" s="113">
        <v>870</v>
      </c>
      <c r="G14" s="114">
        <f t="shared" si="0"/>
        <v>0.5747</v>
      </c>
      <c r="H14" s="135">
        <v>163</v>
      </c>
      <c r="I14" s="113">
        <v>22254</v>
      </c>
      <c r="J14" s="114">
        <f t="shared" si="1"/>
        <v>0.7325</v>
      </c>
      <c r="K14" s="135">
        <v>3</v>
      </c>
      <c r="L14" s="113">
        <v>989</v>
      </c>
      <c r="M14" s="114">
        <f t="shared" si="2"/>
        <v>0.3033</v>
      </c>
      <c r="N14" s="135">
        <v>1</v>
      </c>
      <c r="O14" s="113">
        <v>646</v>
      </c>
      <c r="P14" s="114">
        <f t="shared" si="3"/>
        <v>0.1548</v>
      </c>
      <c r="Q14" s="115">
        <f t="shared" si="4"/>
        <v>4</v>
      </c>
      <c r="R14" s="116">
        <f t="shared" si="5"/>
        <v>1.7653</v>
      </c>
      <c r="S14" s="138">
        <v>8</v>
      </c>
      <c r="T14" s="121"/>
      <c r="U14" s="132">
        <f t="shared" si="6"/>
        <v>0.5747126436781609</v>
      </c>
      <c r="V14" s="133">
        <f t="shared" si="7"/>
        <v>0.5747</v>
      </c>
      <c r="W14" s="132">
        <f t="shared" si="8"/>
        <v>0.732452592792307</v>
      </c>
      <c r="X14" s="133">
        <f t="shared" si="9"/>
        <v>0.7325</v>
      </c>
      <c r="Y14" s="132">
        <f t="shared" si="10"/>
        <v>0.3033367037411527</v>
      </c>
      <c r="Z14" s="133">
        <f t="shared" si="11"/>
        <v>0.3033</v>
      </c>
      <c r="AA14" s="132">
        <f t="shared" si="12"/>
        <v>0.15479876160990713</v>
      </c>
      <c r="AB14" s="133">
        <f t="shared" si="13"/>
        <v>0.1548</v>
      </c>
      <c r="AC14" s="132" t="e">
        <f>(#REF!*100)/#REF!</f>
        <v>#REF!</v>
      </c>
      <c r="AD14" s="133" t="e">
        <f t="shared" si="14"/>
        <v>#REF!</v>
      </c>
      <c r="AE14" s="132" t="e">
        <f>(#REF!*100)/#REF!</f>
        <v>#REF!</v>
      </c>
      <c r="AF14" s="133" t="e">
        <f t="shared" si="15"/>
        <v>#REF!</v>
      </c>
      <c r="AG14" s="134"/>
      <c r="AH14" s="58"/>
    </row>
    <row r="15" spans="1:34" ht="15">
      <c r="A15" s="79">
        <v>9</v>
      </c>
      <c r="B15" s="111" t="s">
        <v>575</v>
      </c>
      <c r="C15" s="111" t="s">
        <v>496</v>
      </c>
      <c r="D15" s="111" t="s">
        <v>576</v>
      </c>
      <c r="E15" s="135">
        <v>121</v>
      </c>
      <c r="F15" s="113">
        <v>22254</v>
      </c>
      <c r="G15" s="114">
        <f t="shared" si="0"/>
        <v>0.5437</v>
      </c>
      <c r="H15" s="135">
        <v>151</v>
      </c>
      <c r="I15" s="113">
        <v>18568</v>
      </c>
      <c r="J15" s="114">
        <f t="shared" si="1"/>
        <v>0.8132</v>
      </c>
      <c r="K15" s="135">
        <v>84</v>
      </c>
      <c r="L15" s="113">
        <v>16325</v>
      </c>
      <c r="M15" s="114">
        <f t="shared" si="2"/>
        <v>0.5145</v>
      </c>
      <c r="N15" s="135">
        <v>7</v>
      </c>
      <c r="O15" s="113">
        <v>4757</v>
      </c>
      <c r="P15" s="114">
        <f t="shared" si="3"/>
        <v>0.1472</v>
      </c>
      <c r="Q15" s="115">
        <f t="shared" si="4"/>
        <v>4</v>
      </c>
      <c r="R15" s="116">
        <f t="shared" si="5"/>
        <v>2.0186</v>
      </c>
      <c r="S15" s="138">
        <v>9</v>
      </c>
      <c r="T15" s="121"/>
      <c r="U15" s="132">
        <f t="shared" si="6"/>
        <v>0.5437224768580929</v>
      </c>
      <c r="V15" s="133">
        <f t="shared" si="7"/>
        <v>0.5437</v>
      </c>
      <c r="W15" s="132">
        <f t="shared" si="8"/>
        <v>0.8132270573028867</v>
      </c>
      <c r="X15" s="133">
        <f t="shared" si="9"/>
        <v>0.8132</v>
      </c>
      <c r="Y15" s="132">
        <f t="shared" si="10"/>
        <v>0.5145482388973966</v>
      </c>
      <c r="Z15" s="133">
        <f t="shared" si="11"/>
        <v>0.5145</v>
      </c>
      <c r="AA15" s="132">
        <f t="shared" si="12"/>
        <v>0.1471515661130965</v>
      </c>
      <c r="AB15" s="133">
        <f t="shared" si="13"/>
        <v>0.1472</v>
      </c>
      <c r="AC15" s="132" t="e">
        <f>(#REF!*100)/#REF!</f>
        <v>#REF!</v>
      </c>
      <c r="AD15" s="133" t="e">
        <f t="shared" si="14"/>
        <v>#REF!</v>
      </c>
      <c r="AE15" s="132" t="e">
        <f>(#REF!*100)/#REF!</f>
        <v>#REF!</v>
      </c>
      <c r="AF15" s="133" t="e">
        <f t="shared" si="15"/>
        <v>#REF!</v>
      </c>
      <c r="AG15" s="134"/>
      <c r="AH15" s="58"/>
    </row>
    <row r="16" spans="1:34" ht="15">
      <c r="A16" s="79">
        <v>10</v>
      </c>
      <c r="B16" s="111" t="s">
        <v>577</v>
      </c>
      <c r="C16" s="111" t="s">
        <v>578</v>
      </c>
      <c r="D16" s="111" t="s">
        <v>579</v>
      </c>
      <c r="E16" s="135">
        <v>259</v>
      </c>
      <c r="F16" s="113">
        <v>22254</v>
      </c>
      <c r="G16" s="114">
        <f t="shared" si="0"/>
        <v>1.1638</v>
      </c>
      <c r="H16" s="135">
        <v>39</v>
      </c>
      <c r="I16" s="113">
        <v>18568</v>
      </c>
      <c r="J16" s="114">
        <f t="shared" si="1"/>
        <v>0.21</v>
      </c>
      <c r="K16" s="130">
        <v>8</v>
      </c>
      <c r="L16" s="113">
        <v>16325</v>
      </c>
      <c r="M16" s="114">
        <f t="shared" si="2"/>
        <v>0.049</v>
      </c>
      <c r="N16" s="130">
        <v>29</v>
      </c>
      <c r="O16" s="113">
        <v>4757</v>
      </c>
      <c r="P16" s="114">
        <f t="shared" si="3"/>
        <v>0.6096</v>
      </c>
      <c r="Q16" s="115">
        <f t="shared" si="4"/>
        <v>4</v>
      </c>
      <c r="R16" s="116">
        <f t="shared" si="5"/>
        <v>2.0324</v>
      </c>
      <c r="S16" s="138">
        <v>10</v>
      </c>
      <c r="T16" s="121"/>
      <c r="U16" s="132">
        <f t="shared" si="6"/>
        <v>1.1638357149276535</v>
      </c>
      <c r="V16" s="133">
        <f t="shared" si="7"/>
        <v>1.1638</v>
      </c>
      <c r="W16" s="132">
        <f t="shared" si="8"/>
        <v>0.2100387763894873</v>
      </c>
      <c r="X16" s="133">
        <f t="shared" si="9"/>
        <v>0.21</v>
      </c>
      <c r="Y16" s="132">
        <f t="shared" si="10"/>
        <v>0.04900459418070444</v>
      </c>
      <c r="Z16" s="133">
        <f t="shared" si="11"/>
        <v>0.049</v>
      </c>
      <c r="AA16" s="132">
        <f t="shared" si="12"/>
        <v>0.6096279167542569</v>
      </c>
      <c r="AB16" s="133">
        <f t="shared" si="13"/>
        <v>0.6096</v>
      </c>
      <c r="AC16" s="132" t="e">
        <f>(#REF!*100)/#REF!</f>
        <v>#REF!</v>
      </c>
      <c r="AD16" s="133" t="e">
        <f t="shared" si="14"/>
        <v>#REF!</v>
      </c>
      <c r="AE16" s="132" t="e">
        <f>(#REF!*100)/#REF!</f>
        <v>#REF!</v>
      </c>
      <c r="AF16" s="133" t="e">
        <f t="shared" si="15"/>
        <v>#REF!</v>
      </c>
      <c r="AG16" s="134"/>
      <c r="AH16" s="58"/>
    </row>
    <row r="17" spans="1:34" ht="15">
      <c r="A17" s="79">
        <v>11</v>
      </c>
      <c r="B17" s="111" t="s">
        <v>513</v>
      </c>
      <c r="C17" s="111" t="s">
        <v>256</v>
      </c>
      <c r="D17" s="111" t="s">
        <v>580</v>
      </c>
      <c r="E17" s="135">
        <v>3</v>
      </c>
      <c r="F17" s="113">
        <v>1071</v>
      </c>
      <c r="G17" s="114">
        <f t="shared" si="0"/>
        <v>0.2801</v>
      </c>
      <c r="H17" s="135">
        <v>1</v>
      </c>
      <c r="I17" s="113">
        <v>2671</v>
      </c>
      <c r="J17" s="114">
        <f t="shared" si="1"/>
        <v>0.0374</v>
      </c>
      <c r="K17" s="135">
        <v>22</v>
      </c>
      <c r="L17" s="113">
        <v>4757</v>
      </c>
      <c r="M17" s="114">
        <f t="shared" si="2"/>
        <v>0.4625</v>
      </c>
      <c r="N17" s="135">
        <v>78</v>
      </c>
      <c r="O17" s="113">
        <v>5941</v>
      </c>
      <c r="P17" s="114">
        <f t="shared" si="3"/>
        <v>1.3129</v>
      </c>
      <c r="Q17" s="115">
        <f t="shared" si="4"/>
        <v>4</v>
      </c>
      <c r="R17" s="116">
        <f t="shared" si="5"/>
        <v>2.0929</v>
      </c>
      <c r="S17" s="138">
        <v>11</v>
      </c>
      <c r="T17" s="121"/>
      <c r="U17" s="136">
        <f t="shared" si="6"/>
        <v>0.2801120448179272</v>
      </c>
      <c r="V17" s="133">
        <f t="shared" si="7"/>
        <v>0.2801</v>
      </c>
      <c r="W17" s="132">
        <f t="shared" si="8"/>
        <v>0.037439161362785474</v>
      </c>
      <c r="X17" s="133">
        <f t="shared" si="9"/>
        <v>0.0374</v>
      </c>
      <c r="Y17" s="132">
        <f t="shared" si="10"/>
        <v>0.4624763506411604</v>
      </c>
      <c r="Z17" s="133">
        <f t="shared" si="11"/>
        <v>0.4625</v>
      </c>
      <c r="AA17" s="132">
        <f t="shared" si="12"/>
        <v>1.312910284463895</v>
      </c>
      <c r="AB17" s="133">
        <f t="shared" si="13"/>
        <v>1.3129</v>
      </c>
      <c r="AC17" s="132" t="e">
        <f>(#REF!*100)/#REF!</f>
        <v>#REF!</v>
      </c>
      <c r="AD17" s="133" t="e">
        <f t="shared" si="14"/>
        <v>#REF!</v>
      </c>
      <c r="AE17" s="132" t="e">
        <f>(#REF!*100)/#REF!</f>
        <v>#REF!</v>
      </c>
      <c r="AF17" s="133" t="e">
        <f t="shared" si="15"/>
        <v>#REF!</v>
      </c>
      <c r="AG17" s="134"/>
      <c r="AH17" s="58"/>
    </row>
    <row r="18" spans="1:34" ht="15">
      <c r="A18" s="79">
        <v>12</v>
      </c>
      <c r="B18" s="111" t="s">
        <v>581</v>
      </c>
      <c r="C18" s="111" t="s">
        <v>137</v>
      </c>
      <c r="D18" s="111" t="s">
        <v>582</v>
      </c>
      <c r="E18" s="135">
        <v>6</v>
      </c>
      <c r="F18" s="113">
        <v>3489</v>
      </c>
      <c r="G18" s="114">
        <f t="shared" si="0"/>
        <v>0.172</v>
      </c>
      <c r="H18" s="135">
        <v>48</v>
      </c>
      <c r="I18" s="113">
        <v>4390</v>
      </c>
      <c r="J18" s="114">
        <f t="shared" si="1"/>
        <v>1.0934</v>
      </c>
      <c r="K18" s="135">
        <v>34</v>
      </c>
      <c r="L18" s="113">
        <v>13813</v>
      </c>
      <c r="M18" s="114">
        <f t="shared" si="2"/>
        <v>0.2461</v>
      </c>
      <c r="N18" s="135">
        <v>56</v>
      </c>
      <c r="O18" s="113">
        <v>9548</v>
      </c>
      <c r="P18" s="114">
        <f t="shared" si="3"/>
        <v>0.5865</v>
      </c>
      <c r="Q18" s="115">
        <f t="shared" si="4"/>
        <v>4</v>
      </c>
      <c r="R18" s="116">
        <f t="shared" si="5"/>
        <v>2.098</v>
      </c>
      <c r="S18" s="138">
        <v>12</v>
      </c>
      <c r="T18" s="121"/>
      <c r="U18" s="132">
        <f t="shared" si="6"/>
        <v>0.17196904557179707</v>
      </c>
      <c r="V18" s="133">
        <f t="shared" si="7"/>
        <v>0.172</v>
      </c>
      <c r="W18" s="132">
        <f t="shared" si="8"/>
        <v>1.0933940774487472</v>
      </c>
      <c r="X18" s="133">
        <f t="shared" si="9"/>
        <v>1.0934</v>
      </c>
      <c r="Y18" s="132">
        <f t="shared" si="10"/>
        <v>0.2461449359299211</v>
      </c>
      <c r="Z18" s="133">
        <f t="shared" si="11"/>
        <v>0.2461</v>
      </c>
      <c r="AA18" s="132">
        <f t="shared" si="12"/>
        <v>0.5865102639296188</v>
      </c>
      <c r="AB18" s="133">
        <f t="shared" si="13"/>
        <v>0.5865</v>
      </c>
      <c r="AC18" s="132" t="e">
        <f>(#REF!*100)/#REF!</f>
        <v>#REF!</v>
      </c>
      <c r="AD18" s="133" t="e">
        <f t="shared" si="14"/>
        <v>#REF!</v>
      </c>
      <c r="AE18" s="132" t="e">
        <f>(#REF!*100)/#REF!</f>
        <v>#REF!</v>
      </c>
      <c r="AF18" s="133" t="e">
        <f t="shared" si="15"/>
        <v>#REF!</v>
      </c>
      <c r="AG18" s="134"/>
      <c r="AH18" s="58"/>
    </row>
    <row r="19" spans="1:34" ht="15">
      <c r="A19" s="79">
        <v>13</v>
      </c>
      <c r="B19" s="111" t="s">
        <v>583</v>
      </c>
      <c r="C19" s="111" t="s">
        <v>584</v>
      </c>
      <c r="D19" s="111" t="s">
        <v>585</v>
      </c>
      <c r="E19" s="135">
        <v>341</v>
      </c>
      <c r="F19" s="113">
        <v>22254</v>
      </c>
      <c r="G19" s="114">
        <f t="shared" si="0"/>
        <v>1.5323</v>
      </c>
      <c r="H19" s="135">
        <v>55</v>
      </c>
      <c r="I19" s="113">
        <v>12592</v>
      </c>
      <c r="J19" s="114">
        <f t="shared" si="1"/>
        <v>0.4368</v>
      </c>
      <c r="K19" s="135">
        <v>19</v>
      </c>
      <c r="L19" s="113">
        <v>16325</v>
      </c>
      <c r="M19" s="114">
        <f t="shared" si="2"/>
        <v>0.1164</v>
      </c>
      <c r="N19" s="135">
        <v>1</v>
      </c>
      <c r="O19" s="113">
        <v>2119</v>
      </c>
      <c r="P19" s="114">
        <f t="shared" si="3"/>
        <v>0.0472</v>
      </c>
      <c r="Q19" s="115">
        <f t="shared" si="4"/>
        <v>4</v>
      </c>
      <c r="R19" s="116">
        <f t="shared" si="5"/>
        <v>2.1327000000000003</v>
      </c>
      <c r="S19" s="138">
        <v>13</v>
      </c>
      <c r="T19" s="121"/>
      <c r="U19" s="136">
        <f t="shared" si="6"/>
        <v>1.532308798418262</v>
      </c>
      <c r="V19" s="133">
        <f t="shared" si="7"/>
        <v>1.5323</v>
      </c>
      <c r="W19" s="132">
        <f t="shared" si="8"/>
        <v>0.43678526048284627</v>
      </c>
      <c r="X19" s="133">
        <f t="shared" si="9"/>
        <v>0.4368</v>
      </c>
      <c r="Y19" s="132">
        <f t="shared" si="10"/>
        <v>0.11638591117917305</v>
      </c>
      <c r="Z19" s="133">
        <f t="shared" si="11"/>
        <v>0.1164</v>
      </c>
      <c r="AA19" s="132">
        <f t="shared" si="12"/>
        <v>0.04719207173194903</v>
      </c>
      <c r="AB19" s="133">
        <f t="shared" si="13"/>
        <v>0.0472</v>
      </c>
      <c r="AC19" s="132" t="e">
        <f>(#REF!*100)/#REF!</f>
        <v>#REF!</v>
      </c>
      <c r="AD19" s="133" t="e">
        <f t="shared" si="14"/>
        <v>#REF!</v>
      </c>
      <c r="AE19" s="132" t="e">
        <f>(#REF!*100)/#REF!</f>
        <v>#REF!</v>
      </c>
      <c r="AF19" s="133" t="e">
        <f t="shared" si="15"/>
        <v>#REF!</v>
      </c>
      <c r="AG19" s="134"/>
      <c r="AH19" s="58"/>
    </row>
    <row r="20" spans="1:34" ht="15">
      <c r="A20" s="79">
        <v>14</v>
      </c>
      <c r="B20" s="111" t="s">
        <v>71</v>
      </c>
      <c r="C20" s="111" t="s">
        <v>72</v>
      </c>
      <c r="D20" s="111" t="s">
        <v>586</v>
      </c>
      <c r="E20" s="135">
        <v>3</v>
      </c>
      <c r="F20" s="113">
        <v>13813</v>
      </c>
      <c r="G20" s="114">
        <f t="shared" si="0"/>
        <v>0.0217</v>
      </c>
      <c r="H20" s="135">
        <v>3</v>
      </c>
      <c r="I20" s="113">
        <v>564</v>
      </c>
      <c r="J20" s="114">
        <f t="shared" si="1"/>
        <v>0.5319</v>
      </c>
      <c r="K20" s="130">
        <v>20</v>
      </c>
      <c r="L20" s="113">
        <v>2646</v>
      </c>
      <c r="M20" s="114">
        <f t="shared" si="2"/>
        <v>0.7559</v>
      </c>
      <c r="N20" s="130">
        <v>94</v>
      </c>
      <c r="O20" s="113">
        <v>9548</v>
      </c>
      <c r="P20" s="114">
        <f t="shared" si="3"/>
        <v>0.9845</v>
      </c>
      <c r="Q20" s="115">
        <f t="shared" si="4"/>
        <v>4</v>
      </c>
      <c r="R20" s="116">
        <f t="shared" si="5"/>
        <v>2.294</v>
      </c>
      <c r="S20" s="138">
        <v>14</v>
      </c>
      <c r="T20" s="139"/>
      <c r="U20" s="140">
        <f t="shared" si="6"/>
        <v>0.021718670817345978</v>
      </c>
      <c r="V20" s="141">
        <f t="shared" si="7"/>
        <v>0.0217</v>
      </c>
      <c r="W20" s="140">
        <f t="shared" si="8"/>
        <v>0.5319148936170213</v>
      </c>
      <c r="X20" s="141">
        <f t="shared" si="9"/>
        <v>0.5319</v>
      </c>
      <c r="Y20" s="140">
        <f t="shared" si="10"/>
        <v>0.7558578987150416</v>
      </c>
      <c r="Z20" s="141">
        <f t="shared" si="11"/>
        <v>0.7559</v>
      </c>
      <c r="AA20" s="140">
        <f t="shared" si="12"/>
        <v>0.9844993715961458</v>
      </c>
      <c r="AB20" s="141">
        <f t="shared" si="13"/>
        <v>0.9845</v>
      </c>
      <c r="AC20" s="140" t="e">
        <f>(#REF!*100)/#REF!</f>
        <v>#REF!</v>
      </c>
      <c r="AD20" s="141" t="e">
        <f t="shared" si="14"/>
        <v>#REF!</v>
      </c>
      <c r="AE20" s="140" t="e">
        <f>(#REF!*100)/#REF!</f>
        <v>#REF!</v>
      </c>
      <c r="AF20" s="141" t="e">
        <f t="shared" si="15"/>
        <v>#REF!</v>
      </c>
      <c r="AG20" s="142"/>
      <c r="AH20" s="58"/>
    </row>
    <row r="21" spans="1:34" ht="15">
      <c r="A21" s="79">
        <v>15</v>
      </c>
      <c r="B21" s="111" t="s">
        <v>225</v>
      </c>
      <c r="C21" s="111" t="s">
        <v>226</v>
      </c>
      <c r="D21" s="111" t="s">
        <v>587</v>
      </c>
      <c r="E21" s="135">
        <v>8</v>
      </c>
      <c r="F21" s="113">
        <v>3270</v>
      </c>
      <c r="G21" s="114">
        <f t="shared" si="0"/>
        <v>0.2446</v>
      </c>
      <c r="H21" s="135">
        <v>5</v>
      </c>
      <c r="I21" s="113">
        <v>3552</v>
      </c>
      <c r="J21" s="114">
        <f t="shared" si="1"/>
        <v>0.1408</v>
      </c>
      <c r="K21" s="135">
        <v>14</v>
      </c>
      <c r="L21" s="113">
        <v>1162</v>
      </c>
      <c r="M21" s="114">
        <f t="shared" si="2"/>
        <v>1.2048</v>
      </c>
      <c r="N21" s="135">
        <v>71</v>
      </c>
      <c r="O21" s="113">
        <v>9639</v>
      </c>
      <c r="P21" s="114">
        <f t="shared" si="3"/>
        <v>0.7366</v>
      </c>
      <c r="Q21" s="115">
        <f t="shared" si="4"/>
        <v>4</v>
      </c>
      <c r="R21" s="116">
        <f t="shared" si="5"/>
        <v>2.3268</v>
      </c>
      <c r="S21" s="138">
        <v>15</v>
      </c>
      <c r="T21" s="121"/>
      <c r="U21" s="136">
        <f t="shared" si="6"/>
        <v>0.24464831804281345</v>
      </c>
      <c r="V21" s="133">
        <f t="shared" si="7"/>
        <v>0.2446</v>
      </c>
      <c r="W21" s="132">
        <f t="shared" si="8"/>
        <v>0.14076576576576577</v>
      </c>
      <c r="X21" s="133">
        <f t="shared" si="9"/>
        <v>0.1408</v>
      </c>
      <c r="Y21" s="132">
        <f t="shared" si="10"/>
        <v>1.2048192771084338</v>
      </c>
      <c r="Z21" s="133">
        <f t="shared" si="11"/>
        <v>1.2048</v>
      </c>
      <c r="AA21" s="132">
        <f t="shared" si="12"/>
        <v>0.736590932669364</v>
      </c>
      <c r="AB21" s="133">
        <f t="shared" si="13"/>
        <v>0.7366</v>
      </c>
      <c r="AC21" s="132" t="e">
        <f>(#REF!*100)/#REF!</f>
        <v>#REF!</v>
      </c>
      <c r="AD21" s="133" t="e">
        <f t="shared" si="14"/>
        <v>#REF!</v>
      </c>
      <c r="AE21" s="132" t="e">
        <f>(#REF!*100)/#REF!</f>
        <v>#REF!</v>
      </c>
      <c r="AF21" s="133" t="e">
        <f t="shared" si="15"/>
        <v>#REF!</v>
      </c>
      <c r="AG21" s="134"/>
      <c r="AH21" s="58"/>
    </row>
    <row r="27" ht="15">
      <c r="B27" t="s">
        <v>21</v>
      </c>
    </row>
  </sheetData>
  <sheetProtection/>
  <conditionalFormatting sqref="G1:G3 J1:J3 M1:M3 P1:P3 G5:G21 J5:J21 M5:M21 P5:P21">
    <cfRule type="cellIs" priority="27" dxfId="84" operator="greaterThan" stopIfTrue="1">
      <formula>10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29.57421875" style="0" customWidth="1"/>
    <col min="3" max="3" width="16.140625" style="0" customWidth="1"/>
    <col min="4" max="4" width="13.7109375" style="0" customWidth="1"/>
    <col min="5" max="16" width="7.8515625" style="0" customWidth="1"/>
    <col min="17" max="18" width="9.140625" style="0" customWidth="1"/>
    <col min="19" max="19" width="6.28125" style="0" customWidth="1"/>
    <col min="20" max="20" width="9.140625" style="0" customWidth="1"/>
    <col min="21" max="34" width="0" style="0" hidden="1" customWidth="1"/>
    <col min="35" max="35" width="9.140625" style="0" customWidth="1"/>
  </cols>
  <sheetData>
    <row r="1" spans="1:34" ht="15">
      <c r="A1" s="26"/>
      <c r="B1" s="79" t="s">
        <v>588</v>
      </c>
      <c r="C1" s="58"/>
      <c r="D1" s="143" t="s">
        <v>589</v>
      </c>
      <c r="E1" s="28"/>
      <c r="F1" s="31"/>
      <c r="G1" s="31"/>
      <c r="H1" s="28"/>
      <c r="I1" s="31"/>
      <c r="J1" s="28"/>
      <c r="K1" s="31"/>
      <c r="L1" s="31"/>
      <c r="M1" s="28"/>
      <c r="N1" s="31"/>
      <c r="O1" s="31"/>
      <c r="P1" s="28"/>
      <c r="Q1" s="80"/>
      <c r="R1" s="81"/>
      <c r="S1" s="59"/>
      <c r="T1" s="31"/>
      <c r="U1" s="28"/>
      <c r="V1" s="31"/>
      <c r="W1" s="31"/>
      <c r="X1" s="28"/>
      <c r="Y1" s="28"/>
      <c r="Z1" s="28"/>
      <c r="AA1" s="28"/>
      <c r="AB1" s="28"/>
      <c r="AC1" s="28"/>
      <c r="AD1" s="28"/>
      <c r="AE1" s="28"/>
      <c r="AF1" s="28"/>
      <c r="AG1" s="122">
        <v>1E-09</v>
      </c>
      <c r="AH1" s="58"/>
    </row>
    <row r="2" spans="1:34" ht="15">
      <c r="A2" s="26"/>
      <c r="B2" s="79" t="s">
        <v>590</v>
      </c>
      <c r="C2" s="31"/>
      <c r="D2" s="28"/>
      <c r="E2" s="28"/>
      <c r="F2" s="28"/>
      <c r="G2" s="83"/>
      <c r="H2" s="28"/>
      <c r="I2" s="28"/>
      <c r="J2" s="83"/>
      <c r="K2" s="28"/>
      <c r="L2" s="28"/>
      <c r="M2" s="83"/>
      <c r="N2" s="28"/>
      <c r="O2" s="28"/>
      <c r="P2" s="83"/>
      <c r="Q2" s="84"/>
      <c r="R2" s="81"/>
      <c r="S2" s="59"/>
      <c r="T2" s="28"/>
      <c r="U2" s="28"/>
      <c r="V2" s="83" t="s">
        <v>368</v>
      </c>
      <c r="W2" s="83" t="s">
        <v>369</v>
      </c>
      <c r="X2" s="83" t="s">
        <v>369</v>
      </c>
      <c r="Y2" s="83" t="s">
        <v>370</v>
      </c>
      <c r="Z2" s="83" t="s">
        <v>370</v>
      </c>
      <c r="AA2" s="83" t="s">
        <v>371</v>
      </c>
      <c r="AB2" s="83" t="s">
        <v>371</v>
      </c>
      <c r="AC2" s="83" t="s">
        <v>372</v>
      </c>
      <c r="AD2" s="83" t="s">
        <v>372</v>
      </c>
      <c r="AE2" s="83" t="s">
        <v>373</v>
      </c>
      <c r="AF2" s="83" t="s">
        <v>373</v>
      </c>
      <c r="AG2" s="110"/>
      <c r="AH2" s="58"/>
    </row>
    <row r="3" spans="1:34" ht="15">
      <c r="A3" s="26"/>
      <c r="B3" s="28"/>
      <c r="C3" s="31"/>
      <c r="D3" s="30"/>
      <c r="E3" s="28"/>
      <c r="F3" s="28"/>
      <c r="G3" s="31"/>
      <c r="H3" s="28"/>
      <c r="I3" s="28"/>
      <c r="J3" s="31"/>
      <c r="K3" s="28"/>
      <c r="L3" s="28"/>
      <c r="M3" s="31"/>
      <c r="N3" s="28"/>
      <c r="O3" s="28"/>
      <c r="P3" s="31"/>
      <c r="Q3" s="86"/>
      <c r="R3" s="81"/>
      <c r="S3" s="59"/>
      <c r="T3" s="28"/>
      <c r="U3" s="87" t="s">
        <v>368</v>
      </c>
      <c r="V3" s="31" t="s">
        <v>374</v>
      </c>
      <c r="W3" s="31"/>
      <c r="X3" s="31" t="s">
        <v>374</v>
      </c>
      <c r="Y3" s="31"/>
      <c r="Z3" s="31" t="s">
        <v>374</v>
      </c>
      <c r="AA3" s="31"/>
      <c r="AB3" s="31" t="s">
        <v>374</v>
      </c>
      <c r="AC3" s="31"/>
      <c r="AD3" s="31" t="s">
        <v>374</v>
      </c>
      <c r="AE3" s="31"/>
      <c r="AF3" s="31" t="s">
        <v>374</v>
      </c>
      <c r="AG3" s="110"/>
      <c r="AH3" s="58"/>
    </row>
    <row r="4" spans="1:34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80" t="s">
        <v>54</v>
      </c>
      <c r="R4" s="81" t="s">
        <v>378</v>
      </c>
      <c r="S4" s="88" t="s">
        <v>47</v>
      </c>
      <c r="T4" s="31"/>
      <c r="U4" s="80" t="s">
        <v>52</v>
      </c>
      <c r="V4" s="31" t="s">
        <v>95</v>
      </c>
      <c r="W4" s="31" t="s">
        <v>95</v>
      </c>
      <c r="X4" s="31" t="s">
        <v>95</v>
      </c>
      <c r="Y4" s="31" t="s">
        <v>95</v>
      </c>
      <c r="Z4" s="31" t="s">
        <v>95</v>
      </c>
      <c r="AA4" s="31" t="s">
        <v>95</v>
      </c>
      <c r="AB4" s="31" t="s">
        <v>95</v>
      </c>
      <c r="AC4" s="31" t="s">
        <v>95</v>
      </c>
      <c r="AD4" s="31" t="s">
        <v>95</v>
      </c>
      <c r="AE4" s="31" t="s">
        <v>95</v>
      </c>
      <c r="AF4" s="31" t="s">
        <v>95</v>
      </c>
      <c r="AG4" s="31"/>
      <c r="AH4" s="79"/>
    </row>
    <row r="5" spans="1:34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80" t="s">
        <v>61</v>
      </c>
      <c r="R5" s="81" t="s">
        <v>382</v>
      </c>
      <c r="S5" s="88"/>
      <c r="T5" s="31"/>
      <c r="U5" s="80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79"/>
    </row>
    <row r="6" spans="1:34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80"/>
      <c r="R6" s="81"/>
      <c r="S6" s="88"/>
      <c r="T6" s="31"/>
      <c r="U6" s="8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79"/>
    </row>
    <row r="7" spans="1:34" ht="15">
      <c r="A7" s="69">
        <v>1</v>
      </c>
      <c r="B7" s="111" t="s">
        <v>166</v>
      </c>
      <c r="C7" s="111" t="s">
        <v>141</v>
      </c>
      <c r="D7" s="111" t="s">
        <v>591</v>
      </c>
      <c r="E7" s="126">
        <v>1</v>
      </c>
      <c r="F7" s="113">
        <v>3845</v>
      </c>
      <c r="G7" s="114">
        <f aca="true" t="shared" si="0" ref="G7:G21">ROUND(U7,4)</f>
        <v>0.026</v>
      </c>
      <c r="H7" s="126">
        <v>14</v>
      </c>
      <c r="I7" s="113">
        <v>4800</v>
      </c>
      <c r="J7" s="114">
        <f aca="true" t="shared" si="1" ref="J7:J21">ROUND(W7,4)</f>
        <v>0.2917</v>
      </c>
      <c r="K7" s="130">
        <v>13</v>
      </c>
      <c r="L7" s="113">
        <v>11236</v>
      </c>
      <c r="M7" s="114">
        <f aca="true" t="shared" si="2" ref="M7:M21">ROUND(Y7,4)</f>
        <v>0.1157</v>
      </c>
      <c r="N7" s="130">
        <v>20</v>
      </c>
      <c r="O7" s="113">
        <v>11883</v>
      </c>
      <c r="P7" s="114">
        <f aca="true" t="shared" si="3" ref="P7:P21">ROUND(AA7,4)</f>
        <v>0.1683</v>
      </c>
      <c r="Q7" s="115">
        <f aca="true" t="shared" si="4" ref="Q7:Q21">COUNT(E7,H7,K7,N7)</f>
        <v>4</v>
      </c>
      <c r="R7" s="116">
        <f aca="true" t="shared" si="5" ref="R7:R21">(V7+X7+Z7+AB7)</f>
        <v>0.6017</v>
      </c>
      <c r="S7" s="131">
        <v>1</v>
      </c>
      <c r="T7" s="121"/>
      <c r="U7" s="132">
        <f aca="true" t="shared" si="6" ref="U7:U21">(E7*100)/F7</f>
        <v>0.02600780234070221</v>
      </c>
      <c r="V7" s="133">
        <f aca="true" t="shared" si="7" ref="V7:V21">ROUND(U7,4)</f>
        <v>0.026</v>
      </c>
      <c r="W7" s="132">
        <f aca="true" t="shared" si="8" ref="W7:W21">(H7*100)/I7</f>
        <v>0.2916666666666667</v>
      </c>
      <c r="X7" s="133">
        <f aca="true" t="shared" si="9" ref="X7:X21">ROUND(W7,4)</f>
        <v>0.2917</v>
      </c>
      <c r="Y7" s="132">
        <f aca="true" t="shared" si="10" ref="Y7:Y21">(K7*100)/L7</f>
        <v>0.1156995372018512</v>
      </c>
      <c r="Z7" s="133">
        <f aca="true" t="shared" si="11" ref="Z7:Z21">ROUND(Y7,4)</f>
        <v>0.1157</v>
      </c>
      <c r="AA7" s="132">
        <f aca="true" t="shared" si="12" ref="AA7:AA21">(N7*100)/O7</f>
        <v>0.16830766641420516</v>
      </c>
      <c r="AB7" s="133">
        <f aca="true" t="shared" si="13" ref="AB7:AB21">ROUND(AA7,4)</f>
        <v>0.1683</v>
      </c>
      <c r="AC7" s="132" t="e">
        <f>(#REF!*100)/#REF!</f>
        <v>#REF!</v>
      </c>
      <c r="AD7" s="133" t="e">
        <f aca="true" t="shared" si="14" ref="AD7:AD21">ROUND(AC7,4)</f>
        <v>#REF!</v>
      </c>
      <c r="AE7" s="132" t="e">
        <f>(#REF!*100)/#REF!</f>
        <v>#REF!</v>
      </c>
      <c r="AF7" s="133" t="e">
        <f aca="true" t="shared" si="15" ref="AF7:AF21">ROUND(AE7,4)</f>
        <v>#REF!</v>
      </c>
      <c r="AG7" s="134"/>
      <c r="AH7" s="58"/>
    </row>
    <row r="8" spans="1:34" ht="15">
      <c r="A8" s="69">
        <v>2</v>
      </c>
      <c r="B8" s="111" t="s">
        <v>592</v>
      </c>
      <c r="C8" s="111" t="s">
        <v>593</v>
      </c>
      <c r="D8" s="111" t="s">
        <v>594</v>
      </c>
      <c r="E8" s="126">
        <v>2</v>
      </c>
      <c r="F8" s="113">
        <v>3721</v>
      </c>
      <c r="G8" s="114">
        <f t="shared" si="0"/>
        <v>0.0537</v>
      </c>
      <c r="H8" s="126">
        <v>3</v>
      </c>
      <c r="I8" s="113">
        <v>3519</v>
      </c>
      <c r="J8" s="114">
        <f t="shared" si="1"/>
        <v>0.0853</v>
      </c>
      <c r="K8" s="135">
        <v>1</v>
      </c>
      <c r="L8" s="113">
        <v>865</v>
      </c>
      <c r="M8" s="114">
        <f t="shared" si="2"/>
        <v>0.1156</v>
      </c>
      <c r="N8" s="135">
        <v>3</v>
      </c>
      <c r="O8" s="113">
        <v>832</v>
      </c>
      <c r="P8" s="114">
        <f t="shared" si="3"/>
        <v>0.3606</v>
      </c>
      <c r="Q8" s="115">
        <f t="shared" si="4"/>
        <v>4</v>
      </c>
      <c r="R8" s="116">
        <f t="shared" si="5"/>
        <v>0.6152</v>
      </c>
      <c r="S8" s="131">
        <v>2</v>
      </c>
      <c r="T8" s="121"/>
      <c r="U8" s="132">
        <f t="shared" si="6"/>
        <v>0.05374899220639613</v>
      </c>
      <c r="V8" s="133">
        <f t="shared" si="7"/>
        <v>0.0537</v>
      </c>
      <c r="W8" s="132">
        <f t="shared" si="8"/>
        <v>0.08525149190110827</v>
      </c>
      <c r="X8" s="133">
        <f t="shared" si="9"/>
        <v>0.0853</v>
      </c>
      <c r="Y8" s="132">
        <f t="shared" si="10"/>
        <v>0.11560693641618497</v>
      </c>
      <c r="Z8" s="133">
        <f t="shared" si="11"/>
        <v>0.1156</v>
      </c>
      <c r="AA8" s="132">
        <f t="shared" si="12"/>
        <v>0.3605769230769231</v>
      </c>
      <c r="AB8" s="133">
        <f t="shared" si="13"/>
        <v>0.3606</v>
      </c>
      <c r="AC8" s="132" t="e">
        <f>(#REF!*100)/#REF!</f>
        <v>#REF!</v>
      </c>
      <c r="AD8" s="133" t="e">
        <f t="shared" si="14"/>
        <v>#REF!</v>
      </c>
      <c r="AE8" s="132" t="e">
        <f>(#REF!*100)/#REF!</f>
        <v>#REF!</v>
      </c>
      <c r="AF8" s="133" t="e">
        <f t="shared" si="15"/>
        <v>#REF!</v>
      </c>
      <c r="AG8" s="134"/>
      <c r="AH8" s="58"/>
    </row>
    <row r="9" spans="1:34" ht="15">
      <c r="A9" s="69">
        <v>3</v>
      </c>
      <c r="B9" s="111" t="s">
        <v>166</v>
      </c>
      <c r="C9" s="111" t="s">
        <v>141</v>
      </c>
      <c r="D9" s="111" t="s">
        <v>595</v>
      </c>
      <c r="E9" s="126">
        <v>4</v>
      </c>
      <c r="F9" s="113">
        <v>2647</v>
      </c>
      <c r="G9" s="114">
        <f t="shared" si="0"/>
        <v>0.1511</v>
      </c>
      <c r="H9" s="126">
        <v>12</v>
      </c>
      <c r="I9" s="113">
        <v>3845</v>
      </c>
      <c r="J9" s="114">
        <f t="shared" si="1"/>
        <v>0.3121</v>
      </c>
      <c r="K9" s="135">
        <v>16</v>
      </c>
      <c r="L9" s="113">
        <v>4766</v>
      </c>
      <c r="M9" s="114">
        <f t="shared" si="2"/>
        <v>0.3357</v>
      </c>
      <c r="N9" s="135">
        <v>5</v>
      </c>
      <c r="O9" s="113">
        <v>11236</v>
      </c>
      <c r="P9" s="114">
        <f t="shared" si="3"/>
        <v>0.0445</v>
      </c>
      <c r="Q9" s="115">
        <f t="shared" si="4"/>
        <v>4</v>
      </c>
      <c r="R9" s="116">
        <f t="shared" si="5"/>
        <v>0.8433999999999999</v>
      </c>
      <c r="S9" s="131">
        <v>3</v>
      </c>
      <c r="T9" s="121"/>
      <c r="U9" s="132">
        <f t="shared" si="6"/>
        <v>0.1511144692104269</v>
      </c>
      <c r="V9" s="133">
        <f t="shared" si="7"/>
        <v>0.1511</v>
      </c>
      <c r="W9" s="132">
        <f t="shared" si="8"/>
        <v>0.31209362808842656</v>
      </c>
      <c r="X9" s="133">
        <f t="shared" si="9"/>
        <v>0.3121</v>
      </c>
      <c r="Y9" s="132">
        <f t="shared" si="10"/>
        <v>0.3357112882920688</v>
      </c>
      <c r="Z9" s="133">
        <f t="shared" si="11"/>
        <v>0.3357</v>
      </c>
      <c r="AA9" s="132">
        <f t="shared" si="12"/>
        <v>0.044499822000711994</v>
      </c>
      <c r="AB9" s="133">
        <f t="shared" si="13"/>
        <v>0.0445</v>
      </c>
      <c r="AC9" s="132" t="e">
        <f>(#REF!*100)/#REF!</f>
        <v>#REF!</v>
      </c>
      <c r="AD9" s="133" t="e">
        <f t="shared" si="14"/>
        <v>#REF!</v>
      </c>
      <c r="AE9" s="132" t="e">
        <f>(#REF!*100)/#REF!</f>
        <v>#REF!</v>
      </c>
      <c r="AF9" s="133" t="e">
        <f t="shared" si="15"/>
        <v>#REF!</v>
      </c>
      <c r="AG9" s="134"/>
      <c r="AH9" s="58"/>
    </row>
    <row r="10" spans="1:34" ht="15">
      <c r="A10" s="69">
        <v>4</v>
      </c>
      <c r="B10" s="111" t="s">
        <v>596</v>
      </c>
      <c r="C10" s="111" t="s">
        <v>597</v>
      </c>
      <c r="D10" s="111" t="s">
        <v>598</v>
      </c>
      <c r="E10" s="126">
        <v>4</v>
      </c>
      <c r="F10" s="113">
        <v>15007</v>
      </c>
      <c r="G10" s="114">
        <f t="shared" si="0"/>
        <v>0.0267</v>
      </c>
      <c r="H10" s="126">
        <v>1</v>
      </c>
      <c r="I10" s="113">
        <v>1544</v>
      </c>
      <c r="J10" s="114">
        <f t="shared" si="1"/>
        <v>0.0648</v>
      </c>
      <c r="K10" s="130">
        <v>16</v>
      </c>
      <c r="L10" s="113">
        <v>22463</v>
      </c>
      <c r="M10" s="114">
        <f t="shared" si="2"/>
        <v>0.0712</v>
      </c>
      <c r="N10" s="130">
        <v>18</v>
      </c>
      <c r="O10" s="113">
        <v>1470</v>
      </c>
      <c r="P10" s="114">
        <f t="shared" si="3"/>
        <v>1.2245</v>
      </c>
      <c r="Q10" s="115">
        <f t="shared" si="4"/>
        <v>4</v>
      </c>
      <c r="R10" s="116">
        <f t="shared" si="5"/>
        <v>1.3872</v>
      </c>
      <c r="S10" s="131">
        <v>4</v>
      </c>
      <c r="T10" s="121"/>
      <c r="U10" s="132">
        <f t="shared" si="6"/>
        <v>0.02665422802692077</v>
      </c>
      <c r="V10" s="133">
        <f t="shared" si="7"/>
        <v>0.0267</v>
      </c>
      <c r="W10" s="132">
        <f t="shared" si="8"/>
        <v>0.06476683937823834</v>
      </c>
      <c r="X10" s="133">
        <f t="shared" si="9"/>
        <v>0.0648</v>
      </c>
      <c r="Y10" s="132">
        <f t="shared" si="10"/>
        <v>0.07122824199795219</v>
      </c>
      <c r="Z10" s="133">
        <f t="shared" si="11"/>
        <v>0.0712</v>
      </c>
      <c r="AA10" s="132">
        <f t="shared" si="12"/>
        <v>1.2244897959183674</v>
      </c>
      <c r="AB10" s="133">
        <f t="shared" si="13"/>
        <v>1.2245</v>
      </c>
      <c r="AC10" s="132" t="e">
        <f>(#REF!*100)/#REF!</f>
        <v>#REF!</v>
      </c>
      <c r="AD10" s="133" t="e">
        <f t="shared" si="14"/>
        <v>#REF!</v>
      </c>
      <c r="AE10" s="132" t="e">
        <f>(#REF!*100)/#REF!</f>
        <v>#REF!</v>
      </c>
      <c r="AF10" s="133" t="e">
        <f t="shared" si="15"/>
        <v>#REF!</v>
      </c>
      <c r="AG10" s="134"/>
      <c r="AH10" s="58"/>
    </row>
    <row r="11" spans="1:34" ht="15">
      <c r="A11" s="69">
        <v>5</v>
      </c>
      <c r="B11" s="111" t="s">
        <v>599</v>
      </c>
      <c r="C11" s="111" t="s">
        <v>243</v>
      </c>
      <c r="D11" s="111" t="s">
        <v>600</v>
      </c>
      <c r="E11" s="126">
        <v>8</v>
      </c>
      <c r="F11" s="113">
        <v>4766</v>
      </c>
      <c r="G11" s="114">
        <f t="shared" si="0"/>
        <v>0.1679</v>
      </c>
      <c r="H11" s="126">
        <v>68</v>
      </c>
      <c r="I11" s="113">
        <v>11883</v>
      </c>
      <c r="J11" s="114">
        <f t="shared" si="1"/>
        <v>0.5722</v>
      </c>
      <c r="K11" s="130">
        <v>2</v>
      </c>
      <c r="L11" s="113">
        <v>1015</v>
      </c>
      <c r="M11" s="114">
        <f t="shared" si="2"/>
        <v>0.197</v>
      </c>
      <c r="N11" s="130">
        <v>27</v>
      </c>
      <c r="O11" s="113">
        <v>4800</v>
      </c>
      <c r="P11" s="114">
        <f t="shared" si="3"/>
        <v>0.5625</v>
      </c>
      <c r="Q11" s="115">
        <f t="shared" si="4"/>
        <v>4</v>
      </c>
      <c r="R11" s="116">
        <f t="shared" si="5"/>
        <v>1.4996</v>
      </c>
      <c r="S11" s="131">
        <v>5</v>
      </c>
      <c r="T11" s="121"/>
      <c r="U11" s="132">
        <f t="shared" si="6"/>
        <v>0.1678556441460344</v>
      </c>
      <c r="V11" s="133">
        <f t="shared" si="7"/>
        <v>0.1679</v>
      </c>
      <c r="W11" s="132">
        <f t="shared" si="8"/>
        <v>0.5722460658082976</v>
      </c>
      <c r="X11" s="133">
        <f t="shared" si="9"/>
        <v>0.5722</v>
      </c>
      <c r="Y11" s="132">
        <f t="shared" si="10"/>
        <v>0.19704433497536947</v>
      </c>
      <c r="Z11" s="133">
        <f t="shared" si="11"/>
        <v>0.197</v>
      </c>
      <c r="AA11" s="132">
        <f t="shared" si="12"/>
        <v>0.5625</v>
      </c>
      <c r="AB11" s="133">
        <f t="shared" si="13"/>
        <v>0.5625</v>
      </c>
      <c r="AC11" s="132" t="e">
        <f>(#REF!*100)/#REF!</f>
        <v>#REF!</v>
      </c>
      <c r="AD11" s="133" t="e">
        <f t="shared" si="14"/>
        <v>#REF!</v>
      </c>
      <c r="AE11" s="132" t="e">
        <f>(#REF!*100)/#REF!</f>
        <v>#REF!</v>
      </c>
      <c r="AF11" s="133" t="e">
        <f t="shared" si="15"/>
        <v>#REF!</v>
      </c>
      <c r="AG11" s="134"/>
      <c r="AH11" s="58"/>
    </row>
    <row r="12" spans="1:34" ht="15">
      <c r="A12" s="69">
        <v>6</v>
      </c>
      <c r="B12" s="111" t="s">
        <v>601</v>
      </c>
      <c r="C12" s="111" t="s">
        <v>169</v>
      </c>
      <c r="D12" s="111" t="s">
        <v>602</v>
      </c>
      <c r="E12" s="126">
        <v>4</v>
      </c>
      <c r="F12" s="113">
        <v>4657</v>
      </c>
      <c r="G12" s="114">
        <f t="shared" si="0"/>
        <v>0.0859</v>
      </c>
      <c r="H12" s="126">
        <v>2</v>
      </c>
      <c r="I12" s="113">
        <v>4830</v>
      </c>
      <c r="J12" s="114">
        <f t="shared" si="1"/>
        <v>0.0414</v>
      </c>
      <c r="K12" s="135">
        <v>26</v>
      </c>
      <c r="L12" s="113">
        <v>3052</v>
      </c>
      <c r="M12" s="114">
        <f t="shared" si="2"/>
        <v>0.8519</v>
      </c>
      <c r="N12" s="135">
        <v>5</v>
      </c>
      <c r="O12" s="113">
        <v>931</v>
      </c>
      <c r="P12" s="114">
        <f t="shared" si="3"/>
        <v>0.5371</v>
      </c>
      <c r="Q12" s="115">
        <f t="shared" si="4"/>
        <v>4</v>
      </c>
      <c r="R12" s="116">
        <f t="shared" si="5"/>
        <v>1.5163</v>
      </c>
      <c r="S12" s="131">
        <v>6</v>
      </c>
      <c r="T12" s="121"/>
      <c r="U12" s="136">
        <f t="shared" si="6"/>
        <v>0.08589220528237063</v>
      </c>
      <c r="V12" s="133">
        <f t="shared" si="7"/>
        <v>0.0859</v>
      </c>
      <c r="W12" s="132">
        <f t="shared" si="8"/>
        <v>0.041407867494824016</v>
      </c>
      <c r="X12" s="133">
        <f t="shared" si="9"/>
        <v>0.0414</v>
      </c>
      <c r="Y12" s="132">
        <f t="shared" si="10"/>
        <v>0.8519003931847968</v>
      </c>
      <c r="Z12" s="133">
        <f t="shared" si="11"/>
        <v>0.8519</v>
      </c>
      <c r="AA12" s="132">
        <f t="shared" si="12"/>
        <v>0.5370569280343717</v>
      </c>
      <c r="AB12" s="133">
        <f t="shared" si="13"/>
        <v>0.5371</v>
      </c>
      <c r="AC12" s="132" t="e">
        <f>(#REF!*100)/#REF!</f>
        <v>#REF!</v>
      </c>
      <c r="AD12" s="133" t="e">
        <f t="shared" si="14"/>
        <v>#REF!</v>
      </c>
      <c r="AE12" s="132" t="e">
        <f>(#REF!*100)/#REF!</f>
        <v>#REF!</v>
      </c>
      <c r="AF12" s="133" t="e">
        <f t="shared" si="15"/>
        <v>#REF!</v>
      </c>
      <c r="AG12" s="144"/>
      <c r="AH12" s="145"/>
    </row>
    <row r="13" spans="1:34" ht="15">
      <c r="A13" s="69">
        <v>7</v>
      </c>
      <c r="B13" s="111" t="s">
        <v>219</v>
      </c>
      <c r="C13" s="111" t="s">
        <v>220</v>
      </c>
      <c r="D13" s="111" t="s">
        <v>603</v>
      </c>
      <c r="E13" s="126">
        <v>6</v>
      </c>
      <c r="F13" s="113">
        <v>2647</v>
      </c>
      <c r="G13" s="114">
        <f t="shared" si="0"/>
        <v>0.2267</v>
      </c>
      <c r="H13" s="126">
        <v>26</v>
      </c>
      <c r="I13" s="113">
        <v>4830</v>
      </c>
      <c r="J13" s="114">
        <f t="shared" si="1"/>
        <v>0.5383</v>
      </c>
      <c r="K13" s="135">
        <v>20</v>
      </c>
      <c r="L13" s="113">
        <v>4880</v>
      </c>
      <c r="M13" s="114">
        <f t="shared" si="2"/>
        <v>0.4098</v>
      </c>
      <c r="N13" s="135">
        <v>4</v>
      </c>
      <c r="O13" s="113">
        <v>1130</v>
      </c>
      <c r="P13" s="114">
        <f t="shared" si="3"/>
        <v>0.354</v>
      </c>
      <c r="Q13" s="115">
        <f t="shared" si="4"/>
        <v>4</v>
      </c>
      <c r="R13" s="116">
        <f t="shared" si="5"/>
        <v>1.5288</v>
      </c>
      <c r="S13" s="131">
        <v>7</v>
      </c>
      <c r="T13" s="121"/>
      <c r="U13" s="136">
        <f t="shared" si="6"/>
        <v>0.22667170381564034</v>
      </c>
      <c r="V13" s="133">
        <f t="shared" si="7"/>
        <v>0.2267</v>
      </c>
      <c r="W13" s="132">
        <f t="shared" si="8"/>
        <v>0.5383022774327122</v>
      </c>
      <c r="X13" s="133">
        <f t="shared" si="9"/>
        <v>0.5383</v>
      </c>
      <c r="Y13" s="132">
        <f t="shared" si="10"/>
        <v>0.4098360655737705</v>
      </c>
      <c r="Z13" s="133">
        <f t="shared" si="11"/>
        <v>0.4098</v>
      </c>
      <c r="AA13" s="132">
        <f t="shared" si="12"/>
        <v>0.35398230088495575</v>
      </c>
      <c r="AB13" s="133">
        <f t="shared" si="13"/>
        <v>0.354</v>
      </c>
      <c r="AC13" s="132" t="e">
        <f>(#REF!*100)/#REF!</f>
        <v>#REF!</v>
      </c>
      <c r="AD13" s="133" t="e">
        <f t="shared" si="14"/>
        <v>#REF!</v>
      </c>
      <c r="AE13" s="132" t="e">
        <f>(#REF!*100)/#REF!</f>
        <v>#REF!</v>
      </c>
      <c r="AF13" s="133" t="e">
        <f t="shared" si="15"/>
        <v>#REF!</v>
      </c>
      <c r="AG13" s="134"/>
      <c r="AH13" s="58"/>
    </row>
    <row r="14" spans="1:34" ht="15">
      <c r="A14" s="69">
        <v>8</v>
      </c>
      <c r="B14" s="111" t="s">
        <v>604</v>
      </c>
      <c r="C14" s="111" t="s">
        <v>236</v>
      </c>
      <c r="D14" s="111" t="s">
        <v>605</v>
      </c>
      <c r="E14" s="126">
        <v>54</v>
      </c>
      <c r="F14" s="113">
        <v>21827</v>
      </c>
      <c r="G14" s="114">
        <f t="shared" si="0"/>
        <v>0.2474</v>
      </c>
      <c r="H14" s="126">
        <v>67</v>
      </c>
      <c r="I14" s="113">
        <v>22463</v>
      </c>
      <c r="J14" s="114">
        <f t="shared" si="1"/>
        <v>0.2983</v>
      </c>
      <c r="K14" s="135">
        <v>58</v>
      </c>
      <c r="L14" s="113">
        <v>13588</v>
      </c>
      <c r="M14" s="114">
        <f t="shared" si="2"/>
        <v>0.4268</v>
      </c>
      <c r="N14" s="135">
        <v>121</v>
      </c>
      <c r="O14" s="113">
        <v>19691</v>
      </c>
      <c r="P14" s="114">
        <f t="shared" si="3"/>
        <v>0.6145</v>
      </c>
      <c r="Q14" s="115">
        <f t="shared" si="4"/>
        <v>4</v>
      </c>
      <c r="R14" s="116">
        <f t="shared" si="5"/>
        <v>1.5870000000000002</v>
      </c>
      <c r="S14" s="131">
        <v>8</v>
      </c>
      <c r="T14" s="121"/>
      <c r="U14" s="132">
        <f t="shared" si="6"/>
        <v>0.2474000091629633</v>
      </c>
      <c r="V14" s="133">
        <f t="shared" si="7"/>
        <v>0.2474</v>
      </c>
      <c r="W14" s="132">
        <f t="shared" si="8"/>
        <v>0.2982682633664248</v>
      </c>
      <c r="X14" s="133">
        <f t="shared" si="9"/>
        <v>0.2983</v>
      </c>
      <c r="Y14" s="132">
        <f t="shared" si="10"/>
        <v>0.42684721813364734</v>
      </c>
      <c r="Z14" s="133">
        <f t="shared" si="11"/>
        <v>0.4268</v>
      </c>
      <c r="AA14" s="132">
        <f t="shared" si="12"/>
        <v>0.6144939312376212</v>
      </c>
      <c r="AB14" s="133">
        <f t="shared" si="13"/>
        <v>0.6145</v>
      </c>
      <c r="AC14" s="132" t="e">
        <f>(#REF!*100)/#REF!</f>
        <v>#REF!</v>
      </c>
      <c r="AD14" s="133" t="e">
        <f t="shared" si="14"/>
        <v>#REF!</v>
      </c>
      <c r="AE14" s="132" t="e">
        <f>(#REF!*100)/#REF!</f>
        <v>#REF!</v>
      </c>
      <c r="AF14" s="133" t="e">
        <f t="shared" si="15"/>
        <v>#REF!</v>
      </c>
      <c r="AG14" s="134"/>
      <c r="AH14" s="58"/>
    </row>
    <row r="15" spans="1:34" ht="15">
      <c r="A15" s="69">
        <v>9</v>
      </c>
      <c r="B15" s="111" t="s">
        <v>606</v>
      </c>
      <c r="C15" s="111" t="s">
        <v>593</v>
      </c>
      <c r="D15" s="111" t="s">
        <v>607</v>
      </c>
      <c r="E15" s="126">
        <v>4</v>
      </c>
      <c r="F15" s="113">
        <v>3519</v>
      </c>
      <c r="G15" s="114">
        <f t="shared" si="0"/>
        <v>0.1137</v>
      </c>
      <c r="H15" s="126">
        <v>4</v>
      </c>
      <c r="I15" s="113">
        <v>1842</v>
      </c>
      <c r="J15" s="114">
        <f t="shared" si="1"/>
        <v>0.2172</v>
      </c>
      <c r="K15" s="135">
        <v>2</v>
      </c>
      <c r="L15" s="113">
        <v>832</v>
      </c>
      <c r="M15" s="114">
        <f t="shared" si="2"/>
        <v>0.2404</v>
      </c>
      <c r="N15" s="135">
        <v>9</v>
      </c>
      <c r="O15" s="113">
        <v>865</v>
      </c>
      <c r="P15" s="114">
        <f t="shared" si="3"/>
        <v>1.0405</v>
      </c>
      <c r="Q15" s="115">
        <f t="shared" si="4"/>
        <v>4</v>
      </c>
      <c r="R15" s="116">
        <f t="shared" si="5"/>
        <v>1.6118</v>
      </c>
      <c r="S15" s="131">
        <v>9</v>
      </c>
      <c r="T15" s="121"/>
      <c r="U15" s="132">
        <f t="shared" si="6"/>
        <v>0.11366865586814436</v>
      </c>
      <c r="V15" s="133">
        <f t="shared" si="7"/>
        <v>0.1137</v>
      </c>
      <c r="W15" s="132">
        <f t="shared" si="8"/>
        <v>0.21715526601520088</v>
      </c>
      <c r="X15" s="133">
        <f t="shared" si="9"/>
        <v>0.2172</v>
      </c>
      <c r="Y15" s="132">
        <f t="shared" si="10"/>
        <v>0.2403846153846154</v>
      </c>
      <c r="Z15" s="133">
        <f t="shared" si="11"/>
        <v>0.2404</v>
      </c>
      <c r="AA15" s="132">
        <f t="shared" si="12"/>
        <v>1.0404624277456647</v>
      </c>
      <c r="AB15" s="133">
        <f t="shared" si="13"/>
        <v>1.0405</v>
      </c>
      <c r="AC15" s="132" t="e">
        <f>(#REF!*100)/#REF!</f>
        <v>#REF!</v>
      </c>
      <c r="AD15" s="133" t="e">
        <f t="shared" si="14"/>
        <v>#REF!</v>
      </c>
      <c r="AE15" s="132" t="e">
        <f>(#REF!*100)/#REF!</f>
        <v>#REF!</v>
      </c>
      <c r="AF15" s="133" t="e">
        <f t="shared" si="15"/>
        <v>#REF!</v>
      </c>
      <c r="AG15" s="134"/>
      <c r="AH15" s="58"/>
    </row>
    <row r="16" spans="1:34" ht="15">
      <c r="A16" s="69">
        <v>10</v>
      </c>
      <c r="B16" s="111" t="s">
        <v>608</v>
      </c>
      <c r="C16" s="111" t="s">
        <v>565</v>
      </c>
      <c r="D16" s="111" t="s">
        <v>609</v>
      </c>
      <c r="E16" s="126">
        <v>28</v>
      </c>
      <c r="F16" s="113">
        <v>3403</v>
      </c>
      <c r="G16" s="114">
        <f t="shared" si="0"/>
        <v>0.8228</v>
      </c>
      <c r="H16" s="126">
        <v>13</v>
      </c>
      <c r="I16" s="113">
        <v>13135</v>
      </c>
      <c r="J16" s="114">
        <f t="shared" si="1"/>
        <v>0.099</v>
      </c>
      <c r="K16" s="135">
        <v>60</v>
      </c>
      <c r="L16" s="113">
        <v>11236</v>
      </c>
      <c r="M16" s="114">
        <f t="shared" si="2"/>
        <v>0.534</v>
      </c>
      <c r="N16" s="135">
        <v>2</v>
      </c>
      <c r="O16" s="113">
        <v>767</v>
      </c>
      <c r="P16" s="114">
        <f t="shared" si="3"/>
        <v>0.2608</v>
      </c>
      <c r="Q16" s="115">
        <f t="shared" si="4"/>
        <v>4</v>
      </c>
      <c r="R16" s="116">
        <f t="shared" si="5"/>
        <v>1.7166</v>
      </c>
      <c r="S16" s="131">
        <v>10</v>
      </c>
      <c r="T16" s="121"/>
      <c r="U16" s="132">
        <f t="shared" si="6"/>
        <v>0.8228034087569791</v>
      </c>
      <c r="V16" s="133">
        <f t="shared" si="7"/>
        <v>0.8228</v>
      </c>
      <c r="W16" s="132">
        <f t="shared" si="8"/>
        <v>0.09897221164826799</v>
      </c>
      <c r="X16" s="133">
        <f t="shared" si="9"/>
        <v>0.099</v>
      </c>
      <c r="Y16" s="132">
        <f t="shared" si="10"/>
        <v>0.533997864008544</v>
      </c>
      <c r="Z16" s="133">
        <f t="shared" si="11"/>
        <v>0.534</v>
      </c>
      <c r="AA16" s="132">
        <f t="shared" si="12"/>
        <v>0.2607561929595828</v>
      </c>
      <c r="AB16" s="133">
        <f t="shared" si="13"/>
        <v>0.2608</v>
      </c>
      <c r="AC16" s="132" t="e">
        <f>(#REF!*100)/#REF!</f>
        <v>#REF!</v>
      </c>
      <c r="AD16" s="133" t="e">
        <f t="shared" si="14"/>
        <v>#REF!</v>
      </c>
      <c r="AE16" s="132" t="e">
        <f>(#REF!*100)/#REF!</f>
        <v>#REF!</v>
      </c>
      <c r="AF16" s="133" t="e">
        <f t="shared" si="15"/>
        <v>#REF!</v>
      </c>
      <c r="AG16" s="134"/>
      <c r="AH16" s="58"/>
    </row>
    <row r="17" spans="1:34" ht="15">
      <c r="A17" s="69">
        <v>11</v>
      </c>
      <c r="B17" s="111" t="s">
        <v>610</v>
      </c>
      <c r="C17" s="111" t="s">
        <v>207</v>
      </c>
      <c r="D17" s="111" t="s">
        <v>611</v>
      </c>
      <c r="E17" s="126">
        <v>10</v>
      </c>
      <c r="F17" s="113">
        <v>19691</v>
      </c>
      <c r="G17" s="114">
        <f t="shared" si="0"/>
        <v>0.0508</v>
      </c>
      <c r="H17" s="126">
        <v>20</v>
      </c>
      <c r="I17" s="113">
        <v>15007</v>
      </c>
      <c r="J17" s="114">
        <f t="shared" si="1"/>
        <v>0.1333</v>
      </c>
      <c r="K17" s="135">
        <v>47</v>
      </c>
      <c r="L17" s="113">
        <v>22463</v>
      </c>
      <c r="M17" s="114">
        <f t="shared" si="2"/>
        <v>0.2092</v>
      </c>
      <c r="N17" s="135">
        <v>176</v>
      </c>
      <c r="O17" s="113">
        <v>11883</v>
      </c>
      <c r="P17" s="114">
        <f t="shared" si="3"/>
        <v>1.4811</v>
      </c>
      <c r="Q17" s="115">
        <f t="shared" si="4"/>
        <v>4</v>
      </c>
      <c r="R17" s="116">
        <f t="shared" si="5"/>
        <v>1.8744</v>
      </c>
      <c r="S17" s="131">
        <v>11</v>
      </c>
      <c r="T17" s="121"/>
      <c r="U17" s="136">
        <f t="shared" si="6"/>
        <v>0.05078462241633233</v>
      </c>
      <c r="V17" s="133">
        <f t="shared" si="7"/>
        <v>0.0508</v>
      </c>
      <c r="W17" s="132">
        <f t="shared" si="8"/>
        <v>0.13327114013460384</v>
      </c>
      <c r="X17" s="133">
        <f t="shared" si="9"/>
        <v>0.1333</v>
      </c>
      <c r="Y17" s="132">
        <f t="shared" si="10"/>
        <v>0.20923296086898455</v>
      </c>
      <c r="Z17" s="133">
        <f t="shared" si="11"/>
        <v>0.2092</v>
      </c>
      <c r="AA17" s="132">
        <f t="shared" si="12"/>
        <v>1.4811074644450055</v>
      </c>
      <c r="AB17" s="133">
        <f t="shared" si="13"/>
        <v>1.4811</v>
      </c>
      <c r="AC17" s="132" t="e">
        <f>(#REF!*100)/#REF!</f>
        <v>#REF!</v>
      </c>
      <c r="AD17" s="133" t="e">
        <f t="shared" si="14"/>
        <v>#REF!</v>
      </c>
      <c r="AE17" s="132" t="e">
        <f>(#REF!*100)/#REF!</f>
        <v>#REF!</v>
      </c>
      <c r="AF17" s="133" t="e">
        <f t="shared" si="15"/>
        <v>#REF!</v>
      </c>
      <c r="AG17" s="134"/>
      <c r="AH17" s="58"/>
    </row>
    <row r="18" spans="1:34" ht="15">
      <c r="A18" s="69">
        <v>12</v>
      </c>
      <c r="B18" s="111" t="s">
        <v>612</v>
      </c>
      <c r="C18" s="111" t="s">
        <v>232</v>
      </c>
      <c r="D18" s="111" t="s">
        <v>613</v>
      </c>
      <c r="E18" s="126">
        <v>48</v>
      </c>
      <c r="F18" s="113">
        <v>15007</v>
      </c>
      <c r="G18" s="114">
        <f t="shared" si="0"/>
        <v>0.3199</v>
      </c>
      <c r="H18" s="126">
        <v>90</v>
      </c>
      <c r="I18" s="113">
        <v>21827</v>
      </c>
      <c r="J18" s="114">
        <f t="shared" si="1"/>
        <v>0.4123</v>
      </c>
      <c r="K18" s="135">
        <v>108</v>
      </c>
      <c r="L18" s="113">
        <v>22463</v>
      </c>
      <c r="M18" s="114">
        <f t="shared" si="2"/>
        <v>0.4808</v>
      </c>
      <c r="N18" s="135">
        <v>20</v>
      </c>
      <c r="O18" s="113">
        <v>2904</v>
      </c>
      <c r="P18" s="114">
        <f t="shared" si="3"/>
        <v>0.6887</v>
      </c>
      <c r="Q18" s="115">
        <f t="shared" si="4"/>
        <v>4</v>
      </c>
      <c r="R18" s="116">
        <f t="shared" si="5"/>
        <v>1.9017</v>
      </c>
      <c r="S18" s="131">
        <v>12</v>
      </c>
      <c r="T18" s="121"/>
      <c r="U18" s="132">
        <f t="shared" si="6"/>
        <v>0.3198507363230492</v>
      </c>
      <c r="V18" s="133">
        <f t="shared" si="7"/>
        <v>0.3199</v>
      </c>
      <c r="W18" s="132">
        <f t="shared" si="8"/>
        <v>0.4123333486049388</v>
      </c>
      <c r="X18" s="133">
        <f t="shared" si="9"/>
        <v>0.4123</v>
      </c>
      <c r="Y18" s="132">
        <f t="shared" si="10"/>
        <v>0.4807906334861773</v>
      </c>
      <c r="Z18" s="133">
        <f t="shared" si="11"/>
        <v>0.4808</v>
      </c>
      <c r="AA18" s="132">
        <f t="shared" si="12"/>
        <v>0.6887052341597796</v>
      </c>
      <c r="AB18" s="133">
        <f t="shared" si="13"/>
        <v>0.6887</v>
      </c>
      <c r="AC18" s="132" t="e">
        <f>(#REF!*100)/#REF!</f>
        <v>#REF!</v>
      </c>
      <c r="AD18" s="133" t="e">
        <f t="shared" si="14"/>
        <v>#REF!</v>
      </c>
      <c r="AE18" s="132" t="e">
        <f>(#REF!*100)/#REF!</f>
        <v>#REF!</v>
      </c>
      <c r="AF18" s="133" t="e">
        <f t="shared" si="15"/>
        <v>#REF!</v>
      </c>
      <c r="AG18" s="134"/>
      <c r="AH18" s="58"/>
    </row>
    <row r="19" spans="1:34" ht="15">
      <c r="A19" s="69">
        <v>13</v>
      </c>
      <c r="B19" s="111" t="s">
        <v>614</v>
      </c>
      <c r="C19" s="111" t="s">
        <v>226</v>
      </c>
      <c r="D19" s="111" t="s">
        <v>615</v>
      </c>
      <c r="E19" s="126">
        <v>2</v>
      </c>
      <c r="F19" s="113">
        <v>2688</v>
      </c>
      <c r="G19" s="114">
        <f t="shared" si="0"/>
        <v>0.0744</v>
      </c>
      <c r="H19" s="126">
        <v>26</v>
      </c>
      <c r="I19" s="113">
        <v>1723</v>
      </c>
      <c r="J19" s="114">
        <f t="shared" si="1"/>
        <v>1.509</v>
      </c>
      <c r="K19" s="135">
        <v>30</v>
      </c>
      <c r="L19" s="113">
        <v>11883</v>
      </c>
      <c r="M19" s="114">
        <f t="shared" si="2"/>
        <v>0.2525</v>
      </c>
      <c r="N19" s="135">
        <v>1</v>
      </c>
      <c r="O19" s="113">
        <v>931</v>
      </c>
      <c r="P19" s="114">
        <f t="shared" si="3"/>
        <v>0.1074</v>
      </c>
      <c r="Q19" s="115">
        <f t="shared" si="4"/>
        <v>4</v>
      </c>
      <c r="R19" s="116">
        <f t="shared" si="5"/>
        <v>1.9432999999999998</v>
      </c>
      <c r="S19" s="131">
        <v>13</v>
      </c>
      <c r="T19" s="121"/>
      <c r="U19" s="136">
        <f t="shared" si="6"/>
        <v>0.0744047619047619</v>
      </c>
      <c r="V19" s="133">
        <f t="shared" si="7"/>
        <v>0.0744</v>
      </c>
      <c r="W19" s="132">
        <f t="shared" si="8"/>
        <v>1.5089959373186304</v>
      </c>
      <c r="X19" s="133">
        <f t="shared" si="9"/>
        <v>1.509</v>
      </c>
      <c r="Y19" s="132">
        <f t="shared" si="10"/>
        <v>0.25246149962130776</v>
      </c>
      <c r="Z19" s="133">
        <f t="shared" si="11"/>
        <v>0.2525</v>
      </c>
      <c r="AA19" s="132">
        <f t="shared" si="12"/>
        <v>0.10741138560687433</v>
      </c>
      <c r="AB19" s="133">
        <f t="shared" si="13"/>
        <v>0.1074</v>
      </c>
      <c r="AC19" s="132" t="e">
        <f>(#REF!*100)/#REF!</f>
        <v>#REF!</v>
      </c>
      <c r="AD19" s="133" t="e">
        <f t="shared" si="14"/>
        <v>#REF!</v>
      </c>
      <c r="AE19" s="132" t="e">
        <f>(#REF!*100)/#REF!</f>
        <v>#REF!</v>
      </c>
      <c r="AF19" s="133" t="e">
        <f t="shared" si="15"/>
        <v>#REF!</v>
      </c>
      <c r="AG19" s="134"/>
      <c r="AH19" s="58"/>
    </row>
    <row r="20" spans="1:34" ht="15">
      <c r="A20" s="69">
        <v>14</v>
      </c>
      <c r="B20" s="111" t="s">
        <v>616</v>
      </c>
      <c r="C20" s="111" t="s">
        <v>222</v>
      </c>
      <c r="D20" s="111" t="s">
        <v>617</v>
      </c>
      <c r="E20" s="126">
        <v>29</v>
      </c>
      <c r="F20" s="113">
        <v>13588</v>
      </c>
      <c r="G20" s="114">
        <f t="shared" si="0"/>
        <v>0.2134</v>
      </c>
      <c r="H20" s="126">
        <v>1</v>
      </c>
      <c r="I20" s="113">
        <v>1569</v>
      </c>
      <c r="J20" s="114">
        <f t="shared" si="1"/>
        <v>0.0637</v>
      </c>
      <c r="K20" s="135">
        <v>41</v>
      </c>
      <c r="L20" s="113">
        <v>6005</v>
      </c>
      <c r="M20" s="114">
        <f t="shared" si="2"/>
        <v>0.6828</v>
      </c>
      <c r="N20" s="135">
        <v>67</v>
      </c>
      <c r="O20" s="113">
        <v>6795</v>
      </c>
      <c r="P20" s="114">
        <f t="shared" si="3"/>
        <v>0.986</v>
      </c>
      <c r="Q20" s="115">
        <f t="shared" si="4"/>
        <v>4</v>
      </c>
      <c r="R20" s="116">
        <f t="shared" si="5"/>
        <v>1.9459</v>
      </c>
      <c r="S20" s="131">
        <v>14</v>
      </c>
      <c r="T20" s="121"/>
      <c r="U20" s="136">
        <f t="shared" si="6"/>
        <v>0.21342360906682367</v>
      </c>
      <c r="V20" s="133">
        <f t="shared" si="7"/>
        <v>0.2134</v>
      </c>
      <c r="W20" s="132">
        <f t="shared" si="8"/>
        <v>0.06373486297004462</v>
      </c>
      <c r="X20" s="133">
        <f t="shared" si="9"/>
        <v>0.0637</v>
      </c>
      <c r="Y20" s="132">
        <f t="shared" si="10"/>
        <v>0.6827643630308077</v>
      </c>
      <c r="Z20" s="133">
        <f t="shared" si="11"/>
        <v>0.6828</v>
      </c>
      <c r="AA20" s="132">
        <f t="shared" si="12"/>
        <v>0.986019131714496</v>
      </c>
      <c r="AB20" s="133">
        <f t="shared" si="13"/>
        <v>0.986</v>
      </c>
      <c r="AC20" s="132" t="e">
        <f>(#REF!*100)/#REF!</f>
        <v>#REF!</v>
      </c>
      <c r="AD20" s="133" t="e">
        <f t="shared" si="14"/>
        <v>#REF!</v>
      </c>
      <c r="AE20" s="132" t="e">
        <f>(#REF!*100)/#REF!</f>
        <v>#REF!</v>
      </c>
      <c r="AF20" s="133" t="e">
        <f t="shared" si="15"/>
        <v>#REF!</v>
      </c>
      <c r="AG20" s="134"/>
      <c r="AH20" s="58"/>
    </row>
    <row r="21" spans="1:34" ht="15">
      <c r="A21" s="69">
        <v>15</v>
      </c>
      <c r="B21" s="111" t="s">
        <v>618</v>
      </c>
      <c r="C21" s="111" t="s">
        <v>619</v>
      </c>
      <c r="D21" s="111" t="s">
        <v>620</v>
      </c>
      <c r="E21" s="126">
        <v>8</v>
      </c>
      <c r="F21" s="113">
        <v>4107</v>
      </c>
      <c r="G21" s="114">
        <f t="shared" si="0"/>
        <v>0.1948</v>
      </c>
      <c r="H21" s="126">
        <v>11</v>
      </c>
      <c r="I21" s="113">
        <v>1664</v>
      </c>
      <c r="J21" s="114">
        <f t="shared" si="1"/>
        <v>0.6611</v>
      </c>
      <c r="K21" s="135">
        <v>11</v>
      </c>
      <c r="L21" s="113">
        <v>2222</v>
      </c>
      <c r="M21" s="114">
        <f t="shared" si="2"/>
        <v>0.495</v>
      </c>
      <c r="N21" s="135">
        <v>6</v>
      </c>
      <c r="O21" s="113">
        <v>935</v>
      </c>
      <c r="P21" s="114">
        <f t="shared" si="3"/>
        <v>0.6417</v>
      </c>
      <c r="Q21" s="115">
        <f t="shared" si="4"/>
        <v>4</v>
      </c>
      <c r="R21" s="116">
        <f t="shared" si="5"/>
        <v>1.9926</v>
      </c>
      <c r="S21" s="131">
        <v>15</v>
      </c>
      <c r="T21" s="121"/>
      <c r="U21" s="132">
        <f t="shared" si="6"/>
        <v>0.19478938397857318</v>
      </c>
      <c r="V21" s="133">
        <f t="shared" si="7"/>
        <v>0.1948</v>
      </c>
      <c r="W21" s="132">
        <f t="shared" si="8"/>
        <v>0.6610576923076923</v>
      </c>
      <c r="X21" s="133">
        <f t="shared" si="9"/>
        <v>0.6611</v>
      </c>
      <c r="Y21" s="132">
        <f t="shared" si="10"/>
        <v>0.49504950495049505</v>
      </c>
      <c r="Z21" s="133">
        <f t="shared" si="11"/>
        <v>0.495</v>
      </c>
      <c r="AA21" s="132">
        <f t="shared" si="12"/>
        <v>0.6417112299465241</v>
      </c>
      <c r="AB21" s="133">
        <f t="shared" si="13"/>
        <v>0.6417</v>
      </c>
      <c r="AC21" s="132" t="e">
        <f>(#REF!*100)/#REF!</f>
        <v>#REF!</v>
      </c>
      <c r="AD21" s="133" t="e">
        <f t="shared" si="14"/>
        <v>#REF!</v>
      </c>
      <c r="AE21" s="132" t="e">
        <f>(#REF!*100)/#REF!</f>
        <v>#REF!</v>
      </c>
      <c r="AF21" s="133" t="e">
        <f t="shared" si="15"/>
        <v>#REF!</v>
      </c>
      <c r="AG21" s="134"/>
      <c r="AH21" s="58"/>
    </row>
    <row r="29" ht="15">
      <c r="B29" t="s">
        <v>21</v>
      </c>
    </row>
  </sheetData>
  <sheetProtection/>
  <conditionalFormatting sqref="G1:G3 J1:J3 M1:M3 P1:P3 G5:G21 J5:J21 M5:M21 P5:P21">
    <cfRule type="cellIs" priority="27" dxfId="84" operator="greaterThan" stopIfTrue="1">
      <formula>10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30.421875" style="0" customWidth="1"/>
    <col min="3" max="3" width="15.57421875" style="0" customWidth="1"/>
    <col min="4" max="4" width="14.00390625" style="0" customWidth="1"/>
    <col min="5" max="16" width="7.8515625" style="0" customWidth="1"/>
    <col min="17" max="18" width="9.140625" style="0" customWidth="1"/>
    <col min="19" max="19" width="4.57421875" style="0" customWidth="1"/>
    <col min="20" max="20" width="9.140625" style="0" customWidth="1"/>
    <col min="21" max="35" width="0" style="0" hidden="1" customWidth="1"/>
    <col min="36" max="36" width="9.140625" style="0" customWidth="1"/>
  </cols>
  <sheetData>
    <row r="1" spans="1:34" ht="15">
      <c r="A1" s="26"/>
      <c r="B1" s="79" t="s">
        <v>621</v>
      </c>
      <c r="C1" s="58"/>
      <c r="D1" s="143"/>
      <c r="E1" s="28"/>
      <c r="F1" s="31"/>
      <c r="G1" s="31"/>
      <c r="H1" s="28"/>
      <c r="I1" s="31"/>
      <c r="J1" s="28"/>
      <c r="K1" s="31"/>
      <c r="L1" s="31"/>
      <c r="M1" s="28"/>
      <c r="N1" s="31"/>
      <c r="O1" s="31"/>
      <c r="P1" s="28"/>
      <c r="Q1" s="80"/>
      <c r="R1" s="81"/>
      <c r="S1" s="59"/>
      <c r="T1" s="31"/>
      <c r="U1" s="28"/>
      <c r="V1" s="31"/>
      <c r="W1" s="31"/>
      <c r="X1" s="28"/>
      <c r="Y1" s="28"/>
      <c r="Z1" s="28"/>
      <c r="AA1" s="28"/>
      <c r="AB1" s="28"/>
      <c r="AC1" s="28"/>
      <c r="AD1" s="28"/>
      <c r="AE1" s="28"/>
      <c r="AF1" s="28"/>
      <c r="AG1" s="122">
        <v>1E-09</v>
      </c>
      <c r="AH1" s="58"/>
    </row>
    <row r="2" spans="1:34" ht="15">
      <c r="A2" s="26"/>
      <c r="B2" s="79" t="s">
        <v>622</v>
      </c>
      <c r="C2" s="31"/>
      <c r="D2" s="28"/>
      <c r="E2" s="28"/>
      <c r="F2" s="28"/>
      <c r="G2" s="83"/>
      <c r="H2" s="28"/>
      <c r="I2" s="28"/>
      <c r="J2" s="83"/>
      <c r="K2" s="28"/>
      <c r="L2" s="28"/>
      <c r="M2" s="83"/>
      <c r="N2" s="28"/>
      <c r="O2" s="28"/>
      <c r="P2" s="83"/>
      <c r="Q2" s="84"/>
      <c r="R2" s="81"/>
      <c r="S2" s="59"/>
      <c r="T2" s="28"/>
      <c r="U2" s="28"/>
      <c r="V2" s="83" t="s">
        <v>368</v>
      </c>
      <c r="W2" s="83" t="s">
        <v>369</v>
      </c>
      <c r="X2" s="83" t="s">
        <v>369</v>
      </c>
      <c r="Y2" s="83" t="s">
        <v>370</v>
      </c>
      <c r="Z2" s="83" t="s">
        <v>370</v>
      </c>
      <c r="AA2" s="83" t="s">
        <v>371</v>
      </c>
      <c r="AB2" s="83" t="s">
        <v>371</v>
      </c>
      <c r="AC2" s="83" t="s">
        <v>372</v>
      </c>
      <c r="AD2" s="83" t="s">
        <v>372</v>
      </c>
      <c r="AE2" s="83" t="s">
        <v>373</v>
      </c>
      <c r="AF2" s="83" t="s">
        <v>373</v>
      </c>
      <c r="AG2" s="110"/>
      <c r="AH2" s="58"/>
    </row>
    <row r="3" spans="1:34" ht="15">
      <c r="A3" s="26"/>
      <c r="B3" s="28"/>
      <c r="C3" s="31"/>
      <c r="D3" s="30"/>
      <c r="E3" s="28"/>
      <c r="F3" s="28"/>
      <c r="G3" s="31"/>
      <c r="H3" s="28"/>
      <c r="I3" s="28"/>
      <c r="J3" s="31"/>
      <c r="K3" s="28"/>
      <c r="L3" s="28"/>
      <c r="M3" s="31"/>
      <c r="N3" s="28"/>
      <c r="O3" s="28"/>
      <c r="P3" s="31"/>
      <c r="Q3" s="86"/>
      <c r="R3" s="81"/>
      <c r="S3" s="59"/>
      <c r="T3" s="28"/>
      <c r="U3" s="87" t="s">
        <v>368</v>
      </c>
      <c r="V3" s="31" t="s">
        <v>374</v>
      </c>
      <c r="W3" s="31"/>
      <c r="X3" s="31" t="s">
        <v>374</v>
      </c>
      <c r="Y3" s="31"/>
      <c r="Z3" s="31" t="s">
        <v>374</v>
      </c>
      <c r="AA3" s="31"/>
      <c r="AB3" s="31" t="s">
        <v>374</v>
      </c>
      <c r="AC3" s="31"/>
      <c r="AD3" s="31" t="s">
        <v>374</v>
      </c>
      <c r="AE3" s="31"/>
      <c r="AF3" s="31" t="s">
        <v>374</v>
      </c>
      <c r="AG3" s="110"/>
      <c r="AH3" s="58"/>
    </row>
    <row r="4" spans="1:35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80" t="s">
        <v>54</v>
      </c>
      <c r="R4" s="81" t="s">
        <v>378</v>
      </c>
      <c r="S4" s="88" t="s">
        <v>47</v>
      </c>
      <c r="T4" s="31"/>
      <c r="U4" s="80" t="s">
        <v>52</v>
      </c>
      <c r="V4" s="31" t="s">
        <v>95</v>
      </c>
      <c r="W4" s="31" t="s">
        <v>95</v>
      </c>
      <c r="X4" s="31" t="s">
        <v>95</v>
      </c>
      <c r="Y4" s="31" t="s">
        <v>95</v>
      </c>
      <c r="Z4" s="31" t="s">
        <v>95</v>
      </c>
      <c r="AA4" s="31" t="s">
        <v>95</v>
      </c>
      <c r="AB4" s="31" t="s">
        <v>95</v>
      </c>
      <c r="AC4" s="31" t="s">
        <v>95</v>
      </c>
      <c r="AD4" s="31" t="s">
        <v>95</v>
      </c>
      <c r="AE4" s="31" t="s">
        <v>95</v>
      </c>
      <c r="AF4" s="31" t="s">
        <v>95</v>
      </c>
      <c r="AG4" s="31"/>
      <c r="AH4" s="79"/>
      <c r="AI4" s="89"/>
    </row>
    <row r="5" spans="1:35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80" t="s">
        <v>61</v>
      </c>
      <c r="R5" s="81" t="s">
        <v>382</v>
      </c>
      <c r="S5" s="88"/>
      <c r="T5" s="31"/>
      <c r="U5" s="80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79"/>
      <c r="AI5" s="89"/>
    </row>
    <row r="6" spans="1:35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80"/>
      <c r="R6" s="81"/>
      <c r="S6" s="88"/>
      <c r="T6" s="31"/>
      <c r="U6" s="8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79"/>
      <c r="AI6" s="89"/>
    </row>
    <row r="7" spans="1:35" ht="15">
      <c r="A7" s="69">
        <v>1</v>
      </c>
      <c r="B7" s="111" t="s">
        <v>614</v>
      </c>
      <c r="C7" s="111" t="s">
        <v>226</v>
      </c>
      <c r="D7" s="111" t="s">
        <v>623</v>
      </c>
      <c r="E7" s="126">
        <v>44</v>
      </c>
      <c r="F7" s="113">
        <v>18478</v>
      </c>
      <c r="G7" s="114">
        <f aca="true" t="shared" si="0" ref="G7:G21">ROUND(U7,4)</f>
        <v>0.2381</v>
      </c>
      <c r="H7" s="126">
        <v>7</v>
      </c>
      <c r="I7" s="113">
        <v>2728</v>
      </c>
      <c r="J7" s="114">
        <f aca="true" t="shared" si="1" ref="J7:J21">ROUND(W7,4)</f>
        <v>0.2566</v>
      </c>
      <c r="K7" s="135">
        <v>3</v>
      </c>
      <c r="L7" s="113">
        <v>3942</v>
      </c>
      <c r="M7" s="114">
        <f aca="true" t="shared" si="2" ref="M7:M21">ROUND(Y7,4)</f>
        <v>0.0761</v>
      </c>
      <c r="N7" s="135">
        <v>1</v>
      </c>
      <c r="O7" s="113">
        <v>3343</v>
      </c>
      <c r="P7" s="114">
        <f aca="true" t="shared" si="3" ref="P7:P21">ROUND(AA7,4)</f>
        <v>0.0299</v>
      </c>
      <c r="Q7" s="115">
        <f aca="true" t="shared" si="4" ref="Q7:Q21">COUNT(E7,H7,K7,N7)</f>
        <v>4</v>
      </c>
      <c r="R7" s="116">
        <f aca="true" t="shared" si="5" ref="R7:R21">(V7+X7+Z7+AB7)</f>
        <v>0.6007</v>
      </c>
      <c r="S7" s="131">
        <v>1</v>
      </c>
      <c r="T7" s="121"/>
      <c r="U7" s="132">
        <f aca="true" t="shared" si="6" ref="U7:U21">(E7*100)/F7</f>
        <v>0.2381210087671826</v>
      </c>
      <c r="V7" s="133">
        <f aca="true" t="shared" si="7" ref="V7:V21">ROUND(U7,4)</f>
        <v>0.2381</v>
      </c>
      <c r="W7" s="132">
        <f aca="true" t="shared" si="8" ref="W7:W21">(H7*100)/I7</f>
        <v>0.2565982404692082</v>
      </c>
      <c r="X7" s="133">
        <f aca="true" t="shared" si="9" ref="X7:X21">ROUND(W7,4)</f>
        <v>0.2566</v>
      </c>
      <c r="Y7" s="132">
        <f aca="true" t="shared" si="10" ref="Y7:Y21">(K7*100)/L7</f>
        <v>0.076103500761035</v>
      </c>
      <c r="Z7" s="133">
        <f aca="true" t="shared" si="11" ref="Z7:Z21">ROUND(Y7,4)</f>
        <v>0.0761</v>
      </c>
      <c r="AA7" s="132">
        <f aca="true" t="shared" si="12" ref="AA7:AA21">(N7*100)/O7</f>
        <v>0.029913251570445706</v>
      </c>
      <c r="AB7" s="133">
        <f aca="true" t="shared" si="13" ref="AB7:AB21">ROUND(AA7,4)</f>
        <v>0.0299</v>
      </c>
      <c r="AC7" s="132" t="e">
        <f>(#REF!*100)/#REF!</f>
        <v>#REF!</v>
      </c>
      <c r="AD7" s="133" t="e">
        <f aca="true" t="shared" si="14" ref="AD7:AD21">ROUND(AC7,4)</f>
        <v>#REF!</v>
      </c>
      <c r="AE7" s="132" t="e">
        <f>(#REF!*100)/#REF!</f>
        <v>#REF!</v>
      </c>
      <c r="AF7" s="133" t="e">
        <f aca="true" t="shared" si="15" ref="AF7:AF21">ROUND(AE7,4)</f>
        <v>#REF!</v>
      </c>
      <c r="AG7" s="134"/>
      <c r="AH7" s="58"/>
      <c r="AI7" s="16"/>
    </row>
    <row r="8" spans="1:35" ht="15">
      <c r="A8" s="69">
        <v>2</v>
      </c>
      <c r="B8" s="111" t="s">
        <v>624</v>
      </c>
      <c r="C8" s="111" t="s">
        <v>625</v>
      </c>
      <c r="D8" s="111" t="s">
        <v>626</v>
      </c>
      <c r="E8" s="126">
        <v>14</v>
      </c>
      <c r="F8" s="113">
        <v>16615</v>
      </c>
      <c r="G8" s="114">
        <f t="shared" si="0"/>
        <v>0.0843</v>
      </c>
      <c r="H8" s="126">
        <v>7</v>
      </c>
      <c r="I8" s="113">
        <v>3167</v>
      </c>
      <c r="J8" s="114">
        <f t="shared" si="1"/>
        <v>0.221</v>
      </c>
      <c r="K8" s="135">
        <v>85</v>
      </c>
      <c r="L8" s="113">
        <v>19309</v>
      </c>
      <c r="M8" s="114">
        <f t="shared" si="2"/>
        <v>0.4402</v>
      </c>
      <c r="N8" s="135">
        <v>61</v>
      </c>
      <c r="O8" s="113">
        <v>12071</v>
      </c>
      <c r="P8" s="114">
        <f t="shared" si="3"/>
        <v>0.5053</v>
      </c>
      <c r="Q8" s="115">
        <f t="shared" si="4"/>
        <v>4</v>
      </c>
      <c r="R8" s="116">
        <f t="shared" si="5"/>
        <v>1.2508</v>
      </c>
      <c r="S8" s="131">
        <v>2</v>
      </c>
      <c r="T8" s="121"/>
      <c r="U8" s="132">
        <f t="shared" si="6"/>
        <v>0.0842612097502257</v>
      </c>
      <c r="V8" s="133">
        <f t="shared" si="7"/>
        <v>0.0843</v>
      </c>
      <c r="W8" s="132">
        <f t="shared" si="8"/>
        <v>0.22102936532996525</v>
      </c>
      <c r="X8" s="133">
        <f t="shared" si="9"/>
        <v>0.221</v>
      </c>
      <c r="Y8" s="132">
        <f t="shared" si="10"/>
        <v>0.4402092288570097</v>
      </c>
      <c r="Z8" s="133">
        <f t="shared" si="11"/>
        <v>0.4402</v>
      </c>
      <c r="AA8" s="132">
        <f t="shared" si="12"/>
        <v>0.5053433849722475</v>
      </c>
      <c r="AB8" s="133">
        <f t="shared" si="13"/>
        <v>0.5053</v>
      </c>
      <c r="AC8" s="132" t="e">
        <f>(#REF!*100)/#REF!</f>
        <v>#REF!</v>
      </c>
      <c r="AD8" s="133" t="e">
        <f t="shared" si="14"/>
        <v>#REF!</v>
      </c>
      <c r="AE8" s="132" t="e">
        <f>(#REF!*100)/#REF!</f>
        <v>#REF!</v>
      </c>
      <c r="AF8" s="133" t="e">
        <f t="shared" si="15"/>
        <v>#REF!</v>
      </c>
      <c r="AG8" s="134"/>
      <c r="AH8" s="58"/>
      <c r="AI8" s="16"/>
    </row>
    <row r="9" spans="1:35" ht="15">
      <c r="A9" s="69">
        <v>3</v>
      </c>
      <c r="B9" s="111" t="s">
        <v>356</v>
      </c>
      <c r="C9" s="111" t="s">
        <v>357</v>
      </c>
      <c r="D9" s="111" t="s">
        <v>627</v>
      </c>
      <c r="E9" s="126">
        <v>22</v>
      </c>
      <c r="F9" s="113">
        <v>2903</v>
      </c>
      <c r="G9" s="114">
        <f t="shared" si="0"/>
        <v>0.7578</v>
      </c>
      <c r="H9" s="126">
        <v>3</v>
      </c>
      <c r="I9" s="113">
        <v>2655</v>
      </c>
      <c r="J9" s="114">
        <f t="shared" si="1"/>
        <v>0.113</v>
      </c>
      <c r="K9" s="135">
        <v>31</v>
      </c>
      <c r="L9" s="113">
        <v>13089</v>
      </c>
      <c r="M9" s="114">
        <f t="shared" si="2"/>
        <v>0.2368</v>
      </c>
      <c r="N9" s="135">
        <v>22</v>
      </c>
      <c r="O9" s="113">
        <v>1785</v>
      </c>
      <c r="P9" s="114">
        <f t="shared" si="3"/>
        <v>1.2325</v>
      </c>
      <c r="Q9" s="115">
        <f t="shared" si="4"/>
        <v>4</v>
      </c>
      <c r="R9" s="116">
        <f t="shared" si="5"/>
        <v>2.3401</v>
      </c>
      <c r="S9" s="131">
        <v>3</v>
      </c>
      <c r="T9" s="139"/>
      <c r="U9" s="140">
        <f t="shared" si="6"/>
        <v>0.7578367206338271</v>
      </c>
      <c r="V9" s="141">
        <f t="shared" si="7"/>
        <v>0.7578</v>
      </c>
      <c r="W9" s="140">
        <f t="shared" si="8"/>
        <v>0.11299435028248588</v>
      </c>
      <c r="X9" s="141">
        <f t="shared" si="9"/>
        <v>0.113</v>
      </c>
      <c r="Y9" s="140">
        <f t="shared" si="10"/>
        <v>0.2368400947360379</v>
      </c>
      <c r="Z9" s="141">
        <f t="shared" si="11"/>
        <v>0.2368</v>
      </c>
      <c r="AA9" s="140">
        <f t="shared" si="12"/>
        <v>1.2324929971988796</v>
      </c>
      <c r="AB9" s="141">
        <f t="shared" si="13"/>
        <v>1.2325</v>
      </c>
      <c r="AC9" s="140" t="e">
        <f>(#REF!*100)/#REF!</f>
        <v>#REF!</v>
      </c>
      <c r="AD9" s="141" t="e">
        <f t="shared" si="14"/>
        <v>#REF!</v>
      </c>
      <c r="AE9" s="140" t="e">
        <f>(#REF!*100)/#REF!</f>
        <v>#REF!</v>
      </c>
      <c r="AF9" s="141" t="e">
        <f t="shared" si="15"/>
        <v>#REF!</v>
      </c>
      <c r="AG9" s="142"/>
      <c r="AH9" s="78"/>
      <c r="AI9" s="146"/>
    </row>
    <row r="10" spans="1:35" ht="15">
      <c r="A10" s="69">
        <v>4</v>
      </c>
      <c r="B10" s="111" t="s">
        <v>628</v>
      </c>
      <c r="C10" s="111" t="s">
        <v>629</v>
      </c>
      <c r="D10" s="111" t="s">
        <v>630</v>
      </c>
      <c r="E10" s="126">
        <v>81</v>
      </c>
      <c r="F10" s="113">
        <v>18478</v>
      </c>
      <c r="G10" s="114">
        <f t="shared" si="0"/>
        <v>0.4384</v>
      </c>
      <c r="H10" s="126">
        <v>52</v>
      </c>
      <c r="I10" s="113">
        <v>2903</v>
      </c>
      <c r="J10" s="114">
        <f t="shared" si="1"/>
        <v>1.7913</v>
      </c>
      <c r="K10" s="135">
        <v>7</v>
      </c>
      <c r="L10" s="113">
        <v>1785</v>
      </c>
      <c r="M10" s="114">
        <f t="shared" si="2"/>
        <v>0.3922</v>
      </c>
      <c r="N10" s="135">
        <v>17</v>
      </c>
      <c r="O10" s="113">
        <v>11894</v>
      </c>
      <c r="P10" s="114">
        <f t="shared" si="3"/>
        <v>0.1429</v>
      </c>
      <c r="Q10" s="115">
        <f t="shared" si="4"/>
        <v>4</v>
      </c>
      <c r="R10" s="116">
        <f t="shared" si="5"/>
        <v>2.7647999999999997</v>
      </c>
      <c r="S10" s="131">
        <v>4</v>
      </c>
      <c r="T10" s="121"/>
      <c r="U10" s="136">
        <f t="shared" si="6"/>
        <v>0.43835912977594976</v>
      </c>
      <c r="V10" s="133">
        <f t="shared" si="7"/>
        <v>0.4384</v>
      </c>
      <c r="W10" s="132">
        <f t="shared" si="8"/>
        <v>1.7912504305890458</v>
      </c>
      <c r="X10" s="133">
        <f t="shared" si="9"/>
        <v>1.7913</v>
      </c>
      <c r="Y10" s="132">
        <f t="shared" si="10"/>
        <v>0.39215686274509803</v>
      </c>
      <c r="Z10" s="133">
        <f t="shared" si="11"/>
        <v>0.3922</v>
      </c>
      <c r="AA10" s="132">
        <f t="shared" si="12"/>
        <v>0.14292920800403563</v>
      </c>
      <c r="AB10" s="133">
        <f t="shared" si="13"/>
        <v>0.1429</v>
      </c>
      <c r="AC10" s="132" t="e">
        <f>(#REF!*100)/#REF!</f>
        <v>#REF!</v>
      </c>
      <c r="AD10" s="133" t="e">
        <f t="shared" si="14"/>
        <v>#REF!</v>
      </c>
      <c r="AE10" s="132" t="e">
        <f>(#REF!*100)/#REF!</f>
        <v>#REF!</v>
      </c>
      <c r="AF10" s="133" t="e">
        <f t="shared" si="15"/>
        <v>#REF!</v>
      </c>
      <c r="AG10" s="134"/>
      <c r="AH10" s="58"/>
      <c r="AI10" s="16"/>
    </row>
    <row r="11" spans="1:35" ht="15">
      <c r="A11" s="69">
        <v>5</v>
      </c>
      <c r="B11" s="111" t="s">
        <v>363</v>
      </c>
      <c r="C11" s="111" t="s">
        <v>192</v>
      </c>
      <c r="D11" s="111" t="s">
        <v>631</v>
      </c>
      <c r="E11" s="126">
        <v>344</v>
      </c>
      <c r="F11" s="113">
        <v>12071</v>
      </c>
      <c r="G11" s="114">
        <f t="shared" si="0"/>
        <v>2.8498</v>
      </c>
      <c r="H11" s="126">
        <v>23</v>
      </c>
      <c r="I11" s="113">
        <v>19309</v>
      </c>
      <c r="J11" s="114">
        <f t="shared" si="1"/>
        <v>0.1191</v>
      </c>
      <c r="K11" s="135">
        <v>67</v>
      </c>
      <c r="L11" s="113">
        <v>16615</v>
      </c>
      <c r="M11" s="114">
        <f t="shared" si="2"/>
        <v>0.4033</v>
      </c>
      <c r="N11" s="135">
        <v>1</v>
      </c>
      <c r="O11" s="113">
        <v>13089</v>
      </c>
      <c r="P11" s="114">
        <f t="shared" si="3"/>
        <v>0.0076</v>
      </c>
      <c r="Q11" s="115">
        <f t="shared" si="4"/>
        <v>4</v>
      </c>
      <c r="R11" s="116">
        <f t="shared" si="5"/>
        <v>3.3798000000000004</v>
      </c>
      <c r="S11" s="131">
        <v>5</v>
      </c>
      <c r="T11" s="121"/>
      <c r="U11" s="132">
        <f t="shared" si="6"/>
        <v>2.849805318532019</v>
      </c>
      <c r="V11" s="133">
        <f t="shared" si="7"/>
        <v>2.8498</v>
      </c>
      <c r="W11" s="132">
        <f t="shared" si="8"/>
        <v>0.11911543839660262</v>
      </c>
      <c r="X11" s="133">
        <f t="shared" si="9"/>
        <v>0.1191</v>
      </c>
      <c r="Y11" s="132">
        <f t="shared" si="10"/>
        <v>0.403250075233223</v>
      </c>
      <c r="Z11" s="133">
        <f t="shared" si="11"/>
        <v>0.4033</v>
      </c>
      <c r="AA11" s="132">
        <f t="shared" si="12"/>
        <v>0.007640003056001222</v>
      </c>
      <c r="AB11" s="133">
        <f t="shared" si="13"/>
        <v>0.0076</v>
      </c>
      <c r="AC11" s="132" t="e">
        <f>(#REF!*100)/#REF!</f>
        <v>#REF!</v>
      </c>
      <c r="AD11" s="133" t="e">
        <f t="shared" si="14"/>
        <v>#REF!</v>
      </c>
      <c r="AE11" s="132" t="e">
        <f>(#REF!*100)/#REF!</f>
        <v>#REF!</v>
      </c>
      <c r="AF11" s="133" t="e">
        <f t="shared" si="15"/>
        <v>#REF!</v>
      </c>
      <c r="AG11" s="134"/>
      <c r="AH11" s="58"/>
      <c r="AI11" s="16"/>
    </row>
    <row r="12" spans="1:35" ht="15">
      <c r="A12" s="69">
        <v>6</v>
      </c>
      <c r="B12" s="111" t="s">
        <v>356</v>
      </c>
      <c r="C12" s="111" t="s">
        <v>357</v>
      </c>
      <c r="D12" s="111" t="s">
        <v>632</v>
      </c>
      <c r="E12" s="126">
        <v>6</v>
      </c>
      <c r="F12" s="113">
        <v>2903</v>
      </c>
      <c r="G12" s="114">
        <f t="shared" si="0"/>
        <v>0.2067</v>
      </c>
      <c r="H12" s="126">
        <v>32</v>
      </c>
      <c r="I12" s="113">
        <v>2655</v>
      </c>
      <c r="J12" s="114">
        <f t="shared" si="1"/>
        <v>1.2053</v>
      </c>
      <c r="K12" s="130">
        <v>21</v>
      </c>
      <c r="L12" s="113">
        <v>1993</v>
      </c>
      <c r="M12" s="114">
        <f t="shared" si="2"/>
        <v>1.0537</v>
      </c>
      <c r="N12" s="130">
        <v>18</v>
      </c>
      <c r="O12" s="113">
        <v>1785</v>
      </c>
      <c r="P12" s="114">
        <f t="shared" si="3"/>
        <v>1.0084</v>
      </c>
      <c r="Q12" s="115">
        <f t="shared" si="4"/>
        <v>4</v>
      </c>
      <c r="R12" s="116">
        <f t="shared" si="5"/>
        <v>3.4741</v>
      </c>
      <c r="S12" s="131">
        <v>6</v>
      </c>
      <c r="T12" s="121"/>
      <c r="U12" s="132">
        <f t="shared" si="6"/>
        <v>0.20668274199104375</v>
      </c>
      <c r="V12" s="133">
        <f t="shared" si="7"/>
        <v>0.2067</v>
      </c>
      <c r="W12" s="132">
        <f t="shared" si="8"/>
        <v>1.2052730696798493</v>
      </c>
      <c r="X12" s="133">
        <f t="shared" si="9"/>
        <v>1.2053</v>
      </c>
      <c r="Y12" s="132">
        <f t="shared" si="10"/>
        <v>1.053687907676869</v>
      </c>
      <c r="Z12" s="133">
        <f t="shared" si="11"/>
        <v>1.0537</v>
      </c>
      <c r="AA12" s="132">
        <f t="shared" si="12"/>
        <v>1.0084033613445378</v>
      </c>
      <c r="AB12" s="133">
        <f t="shared" si="13"/>
        <v>1.0084</v>
      </c>
      <c r="AC12" s="132" t="e">
        <f>(#REF!*100)/#REF!</f>
        <v>#REF!</v>
      </c>
      <c r="AD12" s="133" t="e">
        <f t="shared" si="14"/>
        <v>#REF!</v>
      </c>
      <c r="AE12" s="132" t="e">
        <f>(#REF!*100)/#REF!</f>
        <v>#REF!</v>
      </c>
      <c r="AF12" s="133" t="e">
        <f t="shared" si="15"/>
        <v>#REF!</v>
      </c>
      <c r="AG12" s="134"/>
      <c r="AH12" s="58"/>
      <c r="AI12" s="16"/>
    </row>
    <row r="13" spans="1:35" ht="15">
      <c r="A13" s="69">
        <v>7</v>
      </c>
      <c r="B13" s="111" t="s">
        <v>633</v>
      </c>
      <c r="C13" s="111" t="s">
        <v>634</v>
      </c>
      <c r="D13" s="111" t="s">
        <v>635</v>
      </c>
      <c r="E13" s="126">
        <v>34</v>
      </c>
      <c r="F13" s="113">
        <v>2621</v>
      </c>
      <c r="G13" s="114">
        <f t="shared" si="0"/>
        <v>1.2972</v>
      </c>
      <c r="H13" s="126">
        <v>210</v>
      </c>
      <c r="I13" s="113">
        <v>16615</v>
      </c>
      <c r="J13" s="114">
        <f t="shared" si="1"/>
        <v>1.2639</v>
      </c>
      <c r="K13" s="135">
        <v>56</v>
      </c>
      <c r="L13" s="113">
        <v>13089</v>
      </c>
      <c r="M13" s="114">
        <f t="shared" si="2"/>
        <v>0.4278</v>
      </c>
      <c r="N13" s="135">
        <v>15</v>
      </c>
      <c r="O13" s="113">
        <v>1316</v>
      </c>
      <c r="P13" s="114">
        <f t="shared" si="3"/>
        <v>1.1398</v>
      </c>
      <c r="Q13" s="115">
        <f t="shared" si="4"/>
        <v>4</v>
      </c>
      <c r="R13" s="116">
        <f t="shared" si="5"/>
        <v>4.128699999999999</v>
      </c>
      <c r="S13" s="131">
        <v>7</v>
      </c>
      <c r="T13" s="121"/>
      <c r="U13" s="132">
        <f t="shared" si="6"/>
        <v>1.2972148035101105</v>
      </c>
      <c r="V13" s="133">
        <f t="shared" si="7"/>
        <v>1.2972</v>
      </c>
      <c r="W13" s="132">
        <f t="shared" si="8"/>
        <v>1.2639181462533855</v>
      </c>
      <c r="X13" s="133">
        <f t="shared" si="9"/>
        <v>1.2639</v>
      </c>
      <c r="Y13" s="132">
        <f t="shared" si="10"/>
        <v>0.4278401711360685</v>
      </c>
      <c r="Z13" s="133">
        <f t="shared" si="11"/>
        <v>0.4278</v>
      </c>
      <c r="AA13" s="132">
        <f t="shared" si="12"/>
        <v>1.1398176291793314</v>
      </c>
      <c r="AB13" s="133">
        <f t="shared" si="13"/>
        <v>1.1398</v>
      </c>
      <c r="AC13" s="132" t="e">
        <f>(#REF!*100)/#REF!</f>
        <v>#REF!</v>
      </c>
      <c r="AD13" s="133" t="e">
        <f t="shared" si="14"/>
        <v>#REF!</v>
      </c>
      <c r="AE13" s="132" t="e">
        <f>(#REF!*100)/#REF!</f>
        <v>#REF!</v>
      </c>
      <c r="AF13" s="133" t="e">
        <f t="shared" si="15"/>
        <v>#REF!</v>
      </c>
      <c r="AG13" s="134"/>
      <c r="AH13" s="58"/>
      <c r="AI13" s="16"/>
    </row>
    <row r="14" spans="1:35" ht="15">
      <c r="A14" s="69">
        <v>8</v>
      </c>
      <c r="B14" s="111" t="s">
        <v>359</v>
      </c>
      <c r="C14" s="111" t="s">
        <v>636</v>
      </c>
      <c r="D14" s="111" t="s">
        <v>637</v>
      </c>
      <c r="E14" s="126">
        <v>237</v>
      </c>
      <c r="F14" s="113">
        <v>18478</v>
      </c>
      <c r="G14" s="114">
        <f t="shared" si="0"/>
        <v>1.2826</v>
      </c>
      <c r="H14" s="126">
        <v>22</v>
      </c>
      <c r="I14" s="113">
        <v>1637</v>
      </c>
      <c r="J14" s="114">
        <f t="shared" si="1"/>
        <v>1.3439</v>
      </c>
      <c r="K14" s="135">
        <v>51</v>
      </c>
      <c r="L14" s="113">
        <v>2903</v>
      </c>
      <c r="M14" s="114">
        <f t="shared" si="2"/>
        <v>1.7568</v>
      </c>
      <c r="N14" s="135">
        <v>2</v>
      </c>
      <c r="O14" s="113">
        <v>1785</v>
      </c>
      <c r="P14" s="114">
        <f t="shared" si="3"/>
        <v>0.112</v>
      </c>
      <c r="Q14" s="115">
        <f t="shared" si="4"/>
        <v>4</v>
      </c>
      <c r="R14" s="116">
        <f t="shared" si="5"/>
        <v>4.4953</v>
      </c>
      <c r="S14" s="131">
        <v>8</v>
      </c>
      <c r="T14" s="121"/>
      <c r="U14" s="132">
        <f t="shared" si="6"/>
        <v>1.282606342677779</v>
      </c>
      <c r="V14" s="133">
        <f t="shared" si="7"/>
        <v>1.2826</v>
      </c>
      <c r="W14" s="132">
        <f t="shared" si="8"/>
        <v>1.3439218081857056</v>
      </c>
      <c r="X14" s="133">
        <f t="shared" si="9"/>
        <v>1.3439</v>
      </c>
      <c r="Y14" s="132">
        <f t="shared" si="10"/>
        <v>1.7568033069238718</v>
      </c>
      <c r="Z14" s="133">
        <f t="shared" si="11"/>
        <v>1.7568</v>
      </c>
      <c r="AA14" s="132">
        <f t="shared" si="12"/>
        <v>0.11204481792717087</v>
      </c>
      <c r="AB14" s="133">
        <f t="shared" si="13"/>
        <v>0.112</v>
      </c>
      <c r="AC14" s="132" t="e">
        <f>(#REF!*100)/#REF!</f>
        <v>#REF!</v>
      </c>
      <c r="AD14" s="133" t="e">
        <f t="shared" si="14"/>
        <v>#REF!</v>
      </c>
      <c r="AE14" s="132" t="e">
        <f>(#REF!*100)/#REF!</f>
        <v>#REF!</v>
      </c>
      <c r="AF14" s="133" t="e">
        <f t="shared" si="15"/>
        <v>#REF!</v>
      </c>
      <c r="AG14" s="134"/>
      <c r="AH14" s="58"/>
      <c r="AI14" s="16"/>
    </row>
    <row r="15" spans="1:35" ht="15">
      <c r="A15" s="69">
        <v>9</v>
      </c>
      <c r="B15" s="111" t="s">
        <v>638</v>
      </c>
      <c r="C15" s="111" t="s">
        <v>66</v>
      </c>
      <c r="D15" s="111" t="s">
        <v>639</v>
      </c>
      <c r="E15" s="126">
        <v>92</v>
      </c>
      <c r="F15" s="113">
        <v>3007</v>
      </c>
      <c r="G15" s="114">
        <f t="shared" si="0"/>
        <v>3.0595</v>
      </c>
      <c r="H15" s="126">
        <v>9</v>
      </c>
      <c r="I15" s="113">
        <v>3297</v>
      </c>
      <c r="J15" s="114">
        <f t="shared" si="1"/>
        <v>0.273</v>
      </c>
      <c r="K15" s="135">
        <v>16</v>
      </c>
      <c r="L15" s="113">
        <v>2602</v>
      </c>
      <c r="M15" s="114">
        <f t="shared" si="2"/>
        <v>0.6149</v>
      </c>
      <c r="N15" s="135">
        <v>22</v>
      </c>
      <c r="O15" s="113">
        <v>2513</v>
      </c>
      <c r="P15" s="114">
        <f t="shared" si="3"/>
        <v>0.8754</v>
      </c>
      <c r="Q15" s="115">
        <f t="shared" si="4"/>
        <v>4</v>
      </c>
      <c r="R15" s="116">
        <f t="shared" si="5"/>
        <v>4.8228</v>
      </c>
      <c r="S15" s="131">
        <v>9</v>
      </c>
      <c r="T15" s="121"/>
      <c r="U15" s="132">
        <f t="shared" si="6"/>
        <v>3.059527768540073</v>
      </c>
      <c r="V15" s="133">
        <f t="shared" si="7"/>
        <v>3.0595</v>
      </c>
      <c r="W15" s="132">
        <f t="shared" si="8"/>
        <v>0.272975432211101</v>
      </c>
      <c r="X15" s="133">
        <f t="shared" si="9"/>
        <v>0.273</v>
      </c>
      <c r="Y15" s="132">
        <f t="shared" si="10"/>
        <v>0.6149116064565718</v>
      </c>
      <c r="Z15" s="133">
        <f t="shared" si="11"/>
        <v>0.6149</v>
      </c>
      <c r="AA15" s="132">
        <f t="shared" si="12"/>
        <v>0.8754476721050537</v>
      </c>
      <c r="AB15" s="133">
        <f t="shared" si="13"/>
        <v>0.8754</v>
      </c>
      <c r="AC15" s="132" t="e">
        <f>(#REF!*100)/#REF!</f>
        <v>#REF!</v>
      </c>
      <c r="AD15" s="133" t="e">
        <f t="shared" si="14"/>
        <v>#REF!</v>
      </c>
      <c r="AE15" s="132" t="e">
        <f>(#REF!*100)/#REF!</f>
        <v>#REF!</v>
      </c>
      <c r="AF15" s="133" t="e">
        <f t="shared" si="15"/>
        <v>#REF!</v>
      </c>
      <c r="AG15" s="134"/>
      <c r="AH15" s="58"/>
      <c r="AI15" s="16"/>
    </row>
    <row r="16" spans="1:34" ht="15">
      <c r="A16" s="69">
        <v>10</v>
      </c>
      <c r="B16" s="111" t="s">
        <v>640</v>
      </c>
      <c r="C16" s="111" t="s">
        <v>309</v>
      </c>
      <c r="D16" s="111" t="s">
        <v>641</v>
      </c>
      <c r="E16" s="126">
        <v>174</v>
      </c>
      <c r="F16" s="113">
        <v>18478</v>
      </c>
      <c r="G16" s="114">
        <f t="shared" si="0"/>
        <v>0.9417</v>
      </c>
      <c r="H16" s="126">
        <v>26</v>
      </c>
      <c r="I16" s="113">
        <v>3809</v>
      </c>
      <c r="J16" s="114">
        <f t="shared" si="1"/>
        <v>0.6826</v>
      </c>
      <c r="K16" s="130">
        <v>221</v>
      </c>
      <c r="L16" s="113">
        <v>16615</v>
      </c>
      <c r="M16" s="114">
        <f t="shared" si="2"/>
        <v>1.3301</v>
      </c>
      <c r="N16" s="130">
        <v>46</v>
      </c>
      <c r="O16" s="113">
        <v>2319</v>
      </c>
      <c r="P16" s="114">
        <f t="shared" si="3"/>
        <v>1.9836</v>
      </c>
      <c r="Q16" s="115">
        <f t="shared" si="4"/>
        <v>4</v>
      </c>
      <c r="R16" s="116">
        <f t="shared" si="5"/>
        <v>4.938</v>
      </c>
      <c r="S16" s="131">
        <v>10</v>
      </c>
      <c r="T16" s="121"/>
      <c r="U16" s="136">
        <f t="shared" si="6"/>
        <v>0.9416603528520403</v>
      </c>
      <c r="V16" s="133">
        <f t="shared" si="7"/>
        <v>0.9417</v>
      </c>
      <c r="W16" s="132">
        <f t="shared" si="8"/>
        <v>0.6825938566552902</v>
      </c>
      <c r="X16" s="133">
        <f t="shared" si="9"/>
        <v>0.6826</v>
      </c>
      <c r="Y16" s="132">
        <f t="shared" si="10"/>
        <v>1.3301233824857057</v>
      </c>
      <c r="Z16" s="133">
        <f t="shared" si="11"/>
        <v>1.3301</v>
      </c>
      <c r="AA16" s="132">
        <f t="shared" si="12"/>
        <v>1.9836136265631739</v>
      </c>
      <c r="AB16" s="133">
        <f t="shared" si="13"/>
        <v>1.9836</v>
      </c>
      <c r="AC16" s="132" t="e">
        <f>(#REF!*100)/#REF!</f>
        <v>#REF!</v>
      </c>
      <c r="AD16" s="133" t="e">
        <f t="shared" si="14"/>
        <v>#REF!</v>
      </c>
      <c r="AE16" s="132" t="e">
        <f>(#REF!*100)/#REF!</f>
        <v>#REF!</v>
      </c>
      <c r="AF16" s="133" t="e">
        <f t="shared" si="15"/>
        <v>#REF!</v>
      </c>
      <c r="AG16" s="134"/>
      <c r="AH16" s="58"/>
    </row>
    <row r="17" spans="1:34" ht="15">
      <c r="A17" s="69">
        <v>11</v>
      </c>
      <c r="B17" s="111" t="s">
        <v>640</v>
      </c>
      <c r="C17" s="111" t="s">
        <v>309</v>
      </c>
      <c r="D17" s="111" t="s">
        <v>642</v>
      </c>
      <c r="E17" s="126">
        <v>5</v>
      </c>
      <c r="F17" s="113">
        <v>4016</v>
      </c>
      <c r="G17" s="114">
        <f t="shared" si="0"/>
        <v>0.1245</v>
      </c>
      <c r="H17" s="126">
        <v>538</v>
      </c>
      <c r="I17" s="113">
        <v>19309</v>
      </c>
      <c r="J17" s="114">
        <f t="shared" si="1"/>
        <v>2.7863</v>
      </c>
      <c r="K17" s="135">
        <v>20</v>
      </c>
      <c r="L17" s="113">
        <v>11579</v>
      </c>
      <c r="M17" s="114">
        <f t="shared" si="2"/>
        <v>0.1727</v>
      </c>
      <c r="N17" s="135">
        <v>228</v>
      </c>
      <c r="O17" s="113">
        <v>11894</v>
      </c>
      <c r="P17" s="114">
        <f t="shared" si="3"/>
        <v>1.9169</v>
      </c>
      <c r="Q17" s="115">
        <f t="shared" si="4"/>
        <v>4</v>
      </c>
      <c r="R17" s="116">
        <f t="shared" si="5"/>
        <v>5.0004</v>
      </c>
      <c r="S17" s="131">
        <v>11</v>
      </c>
      <c r="T17" s="121"/>
      <c r="U17" s="136">
        <f t="shared" si="6"/>
        <v>0.12450199203187251</v>
      </c>
      <c r="V17" s="133">
        <f t="shared" si="7"/>
        <v>0.1245</v>
      </c>
      <c r="W17" s="132">
        <f t="shared" si="8"/>
        <v>2.7862654720596614</v>
      </c>
      <c r="X17" s="133">
        <f t="shared" si="9"/>
        <v>2.7863</v>
      </c>
      <c r="Y17" s="132">
        <f t="shared" si="10"/>
        <v>0.1727264876068745</v>
      </c>
      <c r="Z17" s="133">
        <f t="shared" si="11"/>
        <v>0.1727</v>
      </c>
      <c r="AA17" s="132">
        <f t="shared" si="12"/>
        <v>1.9169329073482428</v>
      </c>
      <c r="AB17" s="133">
        <f t="shared" si="13"/>
        <v>1.9169</v>
      </c>
      <c r="AC17" s="132" t="e">
        <f>(#REF!*100)/#REF!</f>
        <v>#REF!</v>
      </c>
      <c r="AD17" s="133" t="e">
        <f t="shared" si="14"/>
        <v>#REF!</v>
      </c>
      <c r="AE17" s="132" t="e">
        <f>(#REF!*100)/#REF!</f>
        <v>#REF!</v>
      </c>
      <c r="AF17" s="133" t="e">
        <f t="shared" si="15"/>
        <v>#REF!</v>
      </c>
      <c r="AG17" s="134"/>
      <c r="AH17" s="58"/>
    </row>
    <row r="18" spans="1:34" ht="15">
      <c r="A18" s="69">
        <v>12</v>
      </c>
      <c r="B18" s="111" t="s">
        <v>643</v>
      </c>
      <c r="C18" s="111" t="s">
        <v>644</v>
      </c>
      <c r="D18" s="111" t="s">
        <v>645</v>
      </c>
      <c r="E18" s="126">
        <v>13</v>
      </c>
      <c r="F18" s="113">
        <v>1011</v>
      </c>
      <c r="G18" s="114">
        <f t="shared" si="0"/>
        <v>1.2859</v>
      </c>
      <c r="H18" s="126">
        <v>3</v>
      </c>
      <c r="I18" s="113">
        <v>565</v>
      </c>
      <c r="J18" s="114">
        <f t="shared" si="1"/>
        <v>0.531</v>
      </c>
      <c r="K18" s="130">
        <v>1</v>
      </c>
      <c r="L18" s="113">
        <v>1173</v>
      </c>
      <c r="M18" s="114">
        <f t="shared" si="2"/>
        <v>0.0853</v>
      </c>
      <c r="N18" s="130">
        <v>62</v>
      </c>
      <c r="O18" s="113">
        <v>1908</v>
      </c>
      <c r="P18" s="114">
        <f t="shared" si="3"/>
        <v>3.2495</v>
      </c>
      <c r="Q18" s="115">
        <f t="shared" si="4"/>
        <v>4</v>
      </c>
      <c r="R18" s="116">
        <f t="shared" si="5"/>
        <v>5.1517</v>
      </c>
      <c r="S18" s="131">
        <v>12</v>
      </c>
      <c r="T18" s="121"/>
      <c r="U18" s="136">
        <f t="shared" si="6"/>
        <v>1.2858555885262117</v>
      </c>
      <c r="V18" s="133">
        <f t="shared" si="7"/>
        <v>1.2859</v>
      </c>
      <c r="W18" s="132">
        <f t="shared" si="8"/>
        <v>0.5309734513274337</v>
      </c>
      <c r="X18" s="133">
        <f t="shared" si="9"/>
        <v>0.531</v>
      </c>
      <c r="Y18" s="132">
        <f t="shared" si="10"/>
        <v>0.08525149190110827</v>
      </c>
      <c r="Z18" s="133">
        <f t="shared" si="11"/>
        <v>0.0853</v>
      </c>
      <c r="AA18" s="132">
        <f t="shared" si="12"/>
        <v>3.249475890985325</v>
      </c>
      <c r="AB18" s="133">
        <f t="shared" si="13"/>
        <v>3.2495</v>
      </c>
      <c r="AC18" s="132" t="e">
        <f>(#REF!*100)/#REF!</f>
        <v>#REF!</v>
      </c>
      <c r="AD18" s="133" t="e">
        <f t="shared" si="14"/>
        <v>#REF!</v>
      </c>
      <c r="AE18" s="132" t="e">
        <f>(#REF!*100)/#REF!</f>
        <v>#REF!</v>
      </c>
      <c r="AF18" s="133" t="e">
        <f t="shared" si="15"/>
        <v>#REF!</v>
      </c>
      <c r="AG18" s="134"/>
      <c r="AH18" s="58"/>
    </row>
    <row r="19" spans="1:34" ht="15">
      <c r="A19" s="69">
        <v>13</v>
      </c>
      <c r="B19" s="111" t="s">
        <v>618</v>
      </c>
      <c r="C19" s="111" t="s">
        <v>619</v>
      </c>
      <c r="D19" s="111" t="s">
        <v>646</v>
      </c>
      <c r="E19" s="135">
        <v>99</v>
      </c>
      <c r="F19" s="113">
        <v>3117</v>
      </c>
      <c r="G19" s="114">
        <f t="shared" si="0"/>
        <v>3.1761</v>
      </c>
      <c r="H19" s="112">
        <v>31</v>
      </c>
      <c r="I19" s="113">
        <v>3297</v>
      </c>
      <c r="J19" s="114">
        <f t="shared" si="1"/>
        <v>0.9402</v>
      </c>
      <c r="K19" s="113">
        <v>8</v>
      </c>
      <c r="L19" s="113">
        <v>1337</v>
      </c>
      <c r="M19" s="114">
        <f t="shared" si="2"/>
        <v>0.5984</v>
      </c>
      <c r="N19" s="113">
        <v>62</v>
      </c>
      <c r="O19" s="113">
        <v>11894</v>
      </c>
      <c r="P19" s="114">
        <f t="shared" si="3"/>
        <v>0.5213</v>
      </c>
      <c r="Q19" s="115">
        <f t="shared" si="4"/>
        <v>4</v>
      </c>
      <c r="R19" s="116">
        <f t="shared" si="5"/>
        <v>5.236</v>
      </c>
      <c r="S19" s="131">
        <v>13</v>
      </c>
      <c r="T19" s="121"/>
      <c r="U19" s="136">
        <f t="shared" si="6"/>
        <v>3.176130895091434</v>
      </c>
      <c r="V19" s="133">
        <f t="shared" si="7"/>
        <v>3.1761</v>
      </c>
      <c r="W19" s="132">
        <f t="shared" si="8"/>
        <v>0.9402487109493479</v>
      </c>
      <c r="X19" s="133">
        <f t="shared" si="9"/>
        <v>0.9402</v>
      </c>
      <c r="Y19" s="132">
        <f t="shared" si="10"/>
        <v>0.5983545250560958</v>
      </c>
      <c r="Z19" s="133">
        <f t="shared" si="11"/>
        <v>0.5984</v>
      </c>
      <c r="AA19" s="132">
        <f t="shared" si="12"/>
        <v>0.5212712291911888</v>
      </c>
      <c r="AB19" s="133">
        <f t="shared" si="13"/>
        <v>0.5213</v>
      </c>
      <c r="AC19" s="132" t="e">
        <f>(#REF!*100)/#REF!</f>
        <v>#REF!</v>
      </c>
      <c r="AD19" s="133" t="e">
        <f t="shared" si="14"/>
        <v>#REF!</v>
      </c>
      <c r="AE19" s="132" t="e">
        <f>(#REF!*100)/#REF!</f>
        <v>#REF!</v>
      </c>
      <c r="AF19" s="133" t="e">
        <f t="shared" si="15"/>
        <v>#REF!</v>
      </c>
      <c r="AG19" s="134"/>
      <c r="AH19" s="58"/>
    </row>
    <row r="20" spans="1:34" ht="15">
      <c r="A20" s="69">
        <v>14</v>
      </c>
      <c r="B20" s="111" t="s">
        <v>647</v>
      </c>
      <c r="C20" s="111" t="s">
        <v>648</v>
      </c>
      <c r="D20" s="111" t="s">
        <v>649</v>
      </c>
      <c r="E20" s="126">
        <v>138</v>
      </c>
      <c r="F20" s="113">
        <v>12071</v>
      </c>
      <c r="G20" s="114">
        <f t="shared" si="0"/>
        <v>1.1432</v>
      </c>
      <c r="H20" s="126">
        <v>59</v>
      </c>
      <c r="I20" s="113">
        <v>16615</v>
      </c>
      <c r="J20" s="114">
        <f t="shared" si="1"/>
        <v>0.3551</v>
      </c>
      <c r="K20" s="135">
        <v>366</v>
      </c>
      <c r="L20" s="113">
        <v>11579</v>
      </c>
      <c r="M20" s="114">
        <f t="shared" si="2"/>
        <v>3.1609</v>
      </c>
      <c r="N20" s="135">
        <v>69</v>
      </c>
      <c r="O20" s="113">
        <v>11894</v>
      </c>
      <c r="P20" s="114">
        <f t="shared" si="3"/>
        <v>0.5801</v>
      </c>
      <c r="Q20" s="115">
        <f t="shared" si="4"/>
        <v>4</v>
      </c>
      <c r="R20" s="116">
        <f t="shared" si="5"/>
        <v>5.2393</v>
      </c>
      <c r="S20" s="131">
        <v>14</v>
      </c>
      <c r="T20" s="121"/>
      <c r="U20" s="132">
        <f t="shared" si="6"/>
        <v>1.1432358545273797</v>
      </c>
      <c r="V20" s="133">
        <f t="shared" si="7"/>
        <v>1.1432</v>
      </c>
      <c r="W20" s="132">
        <f t="shared" si="8"/>
        <v>0.3551008125188083</v>
      </c>
      <c r="X20" s="133">
        <f t="shared" si="9"/>
        <v>0.3551</v>
      </c>
      <c r="Y20" s="132">
        <f t="shared" si="10"/>
        <v>3.1608947232058036</v>
      </c>
      <c r="Z20" s="133">
        <f t="shared" si="11"/>
        <v>3.1609</v>
      </c>
      <c r="AA20" s="132">
        <f t="shared" si="12"/>
        <v>0.5801244324869682</v>
      </c>
      <c r="AB20" s="133">
        <f t="shared" si="13"/>
        <v>0.5801</v>
      </c>
      <c r="AC20" s="132" t="e">
        <f>(#REF!*100)/#REF!</f>
        <v>#REF!</v>
      </c>
      <c r="AD20" s="133" t="e">
        <f t="shared" si="14"/>
        <v>#REF!</v>
      </c>
      <c r="AE20" s="132" t="e">
        <f>(#REF!*100)/#REF!</f>
        <v>#REF!</v>
      </c>
      <c r="AF20" s="133" t="e">
        <f t="shared" si="15"/>
        <v>#REF!</v>
      </c>
      <c r="AG20" s="134"/>
      <c r="AH20" s="58"/>
    </row>
    <row r="21" spans="1:34" ht="15">
      <c r="A21" s="69">
        <v>15</v>
      </c>
      <c r="B21" s="111" t="s">
        <v>601</v>
      </c>
      <c r="C21" s="111" t="s">
        <v>169</v>
      </c>
      <c r="D21" s="111" t="s">
        <v>650</v>
      </c>
      <c r="E21" s="126">
        <v>8</v>
      </c>
      <c r="F21" s="113">
        <v>2975</v>
      </c>
      <c r="G21" s="114">
        <f t="shared" si="0"/>
        <v>0.2689</v>
      </c>
      <c r="H21" s="126">
        <v>5</v>
      </c>
      <c r="I21" s="113">
        <v>2728</v>
      </c>
      <c r="J21" s="114">
        <f t="shared" si="1"/>
        <v>0.1833</v>
      </c>
      <c r="K21" s="135">
        <v>162</v>
      </c>
      <c r="L21" s="113">
        <v>3942</v>
      </c>
      <c r="M21" s="114">
        <f t="shared" si="2"/>
        <v>4.1096</v>
      </c>
      <c r="N21" s="135">
        <v>17</v>
      </c>
      <c r="O21" s="113">
        <v>2104</v>
      </c>
      <c r="P21" s="114">
        <f t="shared" si="3"/>
        <v>0.808</v>
      </c>
      <c r="Q21" s="115">
        <f t="shared" si="4"/>
        <v>4</v>
      </c>
      <c r="R21" s="116">
        <f t="shared" si="5"/>
        <v>5.3698</v>
      </c>
      <c r="S21" s="131">
        <v>15</v>
      </c>
      <c r="T21" s="121"/>
      <c r="U21" s="136">
        <f t="shared" si="6"/>
        <v>0.2689075630252101</v>
      </c>
      <c r="V21" s="133">
        <f t="shared" si="7"/>
        <v>0.2689</v>
      </c>
      <c r="W21" s="132">
        <f t="shared" si="8"/>
        <v>0.18328445747800587</v>
      </c>
      <c r="X21" s="133">
        <f t="shared" si="9"/>
        <v>0.1833</v>
      </c>
      <c r="Y21" s="132">
        <f t="shared" si="10"/>
        <v>4.109589041095891</v>
      </c>
      <c r="Z21" s="133">
        <f t="shared" si="11"/>
        <v>4.1096</v>
      </c>
      <c r="AA21" s="132">
        <f t="shared" si="12"/>
        <v>0.8079847908745247</v>
      </c>
      <c r="AB21" s="133">
        <f t="shared" si="13"/>
        <v>0.808</v>
      </c>
      <c r="AC21" s="132" t="e">
        <f>(#REF!*100)/#REF!</f>
        <v>#REF!</v>
      </c>
      <c r="AD21" s="133" t="e">
        <f t="shared" si="14"/>
        <v>#REF!</v>
      </c>
      <c r="AE21" s="132" t="e">
        <f>(#REF!*100)/#REF!</f>
        <v>#REF!</v>
      </c>
      <c r="AF21" s="133" t="e">
        <f t="shared" si="15"/>
        <v>#REF!</v>
      </c>
      <c r="AG21" s="144"/>
      <c r="AH21" s="145"/>
    </row>
    <row r="29" ht="15">
      <c r="B29" t="s">
        <v>21</v>
      </c>
    </row>
  </sheetData>
  <sheetProtection/>
  <conditionalFormatting sqref="G1:G3 J1:J3 M1:M3 P1:P3 G5:G21 J5:J21 M5:M21 P5:P21">
    <cfRule type="cellIs" priority="27" dxfId="84" operator="greaterThan" stopIfTrue="1">
      <formula>10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C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.140625" style="0" customWidth="1"/>
    <col min="2" max="2" width="29.140625" style="0" customWidth="1"/>
    <col min="3" max="3" width="20.7109375" style="0" customWidth="1"/>
    <col min="4" max="4" width="13.28125" style="0" customWidth="1"/>
    <col min="5" max="33" width="8.00390625" style="0" customWidth="1"/>
    <col min="34" max="34" width="4.421875" style="0" customWidth="1"/>
    <col min="35" max="35" width="9.140625" style="0" customWidth="1"/>
    <col min="36" max="55" width="0" style="0" hidden="1" customWidth="1"/>
    <col min="56" max="56" width="9.140625" style="0" customWidth="1"/>
  </cols>
  <sheetData>
    <row r="1" spans="1:53" ht="16.5" thickBot="1">
      <c r="A1" s="26"/>
      <c r="B1" s="31" t="s">
        <v>18</v>
      </c>
      <c r="C1" s="152"/>
      <c r="D1" s="28"/>
      <c r="E1" s="28"/>
      <c r="F1" s="31"/>
      <c r="G1" s="31"/>
      <c r="H1" s="28"/>
      <c r="I1" s="31"/>
      <c r="J1" s="28"/>
      <c r="K1" s="31"/>
      <c r="L1" s="31"/>
      <c r="M1" s="28"/>
      <c r="N1" s="31"/>
      <c r="O1" s="31"/>
      <c r="P1" s="28"/>
      <c r="Q1" s="31"/>
      <c r="R1" s="31"/>
      <c r="S1" s="28"/>
      <c r="T1" s="31"/>
      <c r="U1" s="31"/>
      <c r="V1" s="28"/>
      <c r="W1" s="28"/>
      <c r="X1" s="28"/>
      <c r="Y1" s="28"/>
      <c r="Z1" s="31"/>
      <c r="AA1" s="31"/>
      <c r="AB1" s="28"/>
      <c r="AC1" s="31"/>
      <c r="AD1" s="31"/>
      <c r="AE1" s="28"/>
      <c r="AF1" s="80"/>
      <c r="AG1" s="81"/>
      <c r="AH1" s="59"/>
      <c r="AI1" s="31"/>
      <c r="AJ1" s="28"/>
      <c r="AK1" s="31"/>
      <c r="AL1" s="31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ht="15">
      <c r="A2" s="26"/>
      <c r="B2" s="31" t="s">
        <v>651</v>
      </c>
      <c r="C2" s="31"/>
      <c r="D2" s="28"/>
      <c r="E2" s="165" t="s">
        <v>125</v>
      </c>
      <c r="F2" s="165"/>
      <c r="G2" s="165"/>
      <c r="H2" s="165" t="s">
        <v>126</v>
      </c>
      <c r="I2" s="165"/>
      <c r="J2" s="165"/>
      <c r="K2" s="165" t="s">
        <v>127</v>
      </c>
      <c r="L2" s="165"/>
      <c r="M2" s="165"/>
      <c r="N2" s="165" t="s">
        <v>128</v>
      </c>
      <c r="O2" s="165"/>
      <c r="P2" s="165"/>
      <c r="Q2" s="165" t="s">
        <v>129</v>
      </c>
      <c r="R2" s="165"/>
      <c r="S2" s="165"/>
      <c r="T2" s="165" t="s">
        <v>164</v>
      </c>
      <c r="U2" s="165"/>
      <c r="V2" s="165"/>
      <c r="W2" s="165" t="s">
        <v>131</v>
      </c>
      <c r="X2" s="165"/>
      <c r="Y2" s="165"/>
      <c r="Z2" s="165" t="s">
        <v>652</v>
      </c>
      <c r="AA2" s="165"/>
      <c r="AB2" s="165"/>
      <c r="AC2" s="165" t="s">
        <v>653</v>
      </c>
      <c r="AD2" s="165"/>
      <c r="AE2" s="165"/>
      <c r="AF2" s="84"/>
      <c r="AG2" s="81"/>
      <c r="AH2" s="59"/>
      <c r="AI2" s="28"/>
      <c r="AJ2" s="28"/>
      <c r="AK2" s="83" t="s">
        <v>368</v>
      </c>
      <c r="AL2" s="83" t="s">
        <v>369</v>
      </c>
      <c r="AM2" s="83" t="s">
        <v>369</v>
      </c>
      <c r="AN2" s="83" t="s">
        <v>370</v>
      </c>
      <c r="AO2" s="83" t="s">
        <v>370</v>
      </c>
      <c r="AP2" s="83" t="s">
        <v>371</v>
      </c>
      <c r="AQ2" s="83" t="s">
        <v>371</v>
      </c>
      <c r="AR2" s="83" t="s">
        <v>372</v>
      </c>
      <c r="AS2" s="83" t="s">
        <v>372</v>
      </c>
      <c r="AT2" s="83" t="s">
        <v>373</v>
      </c>
      <c r="AU2" s="83" t="s">
        <v>373</v>
      </c>
      <c r="AV2" s="83" t="s">
        <v>654</v>
      </c>
      <c r="AW2" s="83" t="s">
        <v>654</v>
      </c>
      <c r="AX2" s="83" t="s">
        <v>655</v>
      </c>
      <c r="AY2" s="83" t="s">
        <v>655</v>
      </c>
      <c r="AZ2" s="83" t="s">
        <v>656</v>
      </c>
      <c r="BA2" s="83" t="s">
        <v>656</v>
      </c>
    </row>
    <row r="3" spans="1:53" ht="15">
      <c r="A3" s="26"/>
      <c r="B3" s="28"/>
      <c r="C3" s="31"/>
      <c r="D3" s="30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86"/>
      <c r="AG3" s="81"/>
      <c r="AH3" s="59"/>
      <c r="AI3" s="28"/>
      <c r="AJ3" s="87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1:55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31" t="s">
        <v>376</v>
      </c>
      <c r="R4" s="31" t="s">
        <v>377</v>
      </c>
      <c r="S4" s="31" t="s">
        <v>95</v>
      </c>
      <c r="T4" s="31" t="s">
        <v>376</v>
      </c>
      <c r="U4" s="31" t="s">
        <v>377</v>
      </c>
      <c r="V4" s="31" t="s">
        <v>95</v>
      </c>
      <c r="W4" s="31" t="s">
        <v>376</v>
      </c>
      <c r="X4" s="31" t="s">
        <v>377</v>
      </c>
      <c r="Y4" s="31" t="s">
        <v>95</v>
      </c>
      <c r="Z4" s="31" t="s">
        <v>376</v>
      </c>
      <c r="AA4" s="31" t="s">
        <v>377</v>
      </c>
      <c r="AB4" s="31" t="s">
        <v>95</v>
      </c>
      <c r="AC4" s="31" t="s">
        <v>376</v>
      </c>
      <c r="AD4" s="31" t="s">
        <v>377</v>
      </c>
      <c r="AE4" s="31" t="s">
        <v>95</v>
      </c>
      <c r="AF4" s="80" t="s">
        <v>54</v>
      </c>
      <c r="AG4" s="81" t="s">
        <v>378</v>
      </c>
      <c r="AH4" s="88" t="s">
        <v>47</v>
      </c>
      <c r="AI4" s="31"/>
      <c r="AJ4" s="80" t="s">
        <v>52</v>
      </c>
      <c r="AK4" s="31" t="s">
        <v>95</v>
      </c>
      <c r="AL4" s="31" t="s">
        <v>95</v>
      </c>
      <c r="AM4" s="31" t="s">
        <v>95</v>
      </c>
      <c r="AN4" s="31" t="s">
        <v>95</v>
      </c>
      <c r="AO4" s="31" t="s">
        <v>95</v>
      </c>
      <c r="AP4" s="31" t="s">
        <v>95</v>
      </c>
      <c r="AQ4" s="31" t="s">
        <v>95</v>
      </c>
      <c r="AR4" s="31" t="s">
        <v>95</v>
      </c>
      <c r="AS4" s="31" t="s">
        <v>95</v>
      </c>
      <c r="AT4" s="31" t="s">
        <v>95</v>
      </c>
      <c r="AU4" s="31" t="s">
        <v>95</v>
      </c>
      <c r="AV4" s="31" t="s">
        <v>657</v>
      </c>
      <c r="AW4" s="31" t="s">
        <v>95</v>
      </c>
      <c r="AX4" s="31" t="s">
        <v>95</v>
      </c>
      <c r="AY4" s="31" t="s">
        <v>95</v>
      </c>
      <c r="AZ4" s="31" t="s">
        <v>95</v>
      </c>
      <c r="BA4" s="31" t="s">
        <v>95</v>
      </c>
      <c r="BB4" s="89"/>
      <c r="BC4" s="89"/>
    </row>
    <row r="5" spans="1:55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31" t="s">
        <v>380</v>
      </c>
      <c r="R5" s="31" t="s">
        <v>381</v>
      </c>
      <c r="S5" s="31"/>
      <c r="T5" s="31" t="s">
        <v>380</v>
      </c>
      <c r="U5" s="31" t="s">
        <v>381</v>
      </c>
      <c r="V5" s="31"/>
      <c r="W5" s="31" t="s">
        <v>380</v>
      </c>
      <c r="X5" s="31" t="s">
        <v>381</v>
      </c>
      <c r="Y5" s="31"/>
      <c r="Z5" s="31" t="s">
        <v>380</v>
      </c>
      <c r="AA5" s="31" t="s">
        <v>381</v>
      </c>
      <c r="AB5" s="31"/>
      <c r="AC5" s="31" t="s">
        <v>380</v>
      </c>
      <c r="AD5" s="31" t="s">
        <v>381</v>
      </c>
      <c r="AE5" s="31"/>
      <c r="AF5" s="80" t="s">
        <v>61</v>
      </c>
      <c r="AG5" s="81" t="s">
        <v>382</v>
      </c>
      <c r="AH5" s="88"/>
      <c r="AI5" s="31"/>
      <c r="AJ5" s="80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89"/>
      <c r="BC5" s="89"/>
    </row>
    <row r="6" spans="1:55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0"/>
      <c r="AG6" s="81"/>
      <c r="AH6" s="88"/>
      <c r="AI6" s="31"/>
      <c r="AJ6" s="8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89"/>
      <c r="BC6" s="89"/>
    </row>
    <row r="7" spans="1:53" ht="15">
      <c r="A7" s="69">
        <v>1</v>
      </c>
      <c r="B7" s="111" t="s">
        <v>166</v>
      </c>
      <c r="C7" s="111" t="s">
        <v>141</v>
      </c>
      <c r="D7" s="111" t="s">
        <v>658</v>
      </c>
      <c r="E7" s="126">
        <v>126</v>
      </c>
      <c r="F7" s="113">
        <v>14271</v>
      </c>
      <c r="G7" s="114">
        <f aca="true" t="shared" si="0" ref="G7:G21">ROUND(AJ7,4)</f>
        <v>0.8829</v>
      </c>
      <c r="H7" s="126"/>
      <c r="I7" s="113">
        <v>1E-09</v>
      </c>
      <c r="J7" s="114">
        <f aca="true" t="shared" si="1" ref="J7:J21">ROUND(AL7,4)</f>
        <v>0</v>
      </c>
      <c r="K7" s="135"/>
      <c r="L7" s="113">
        <v>1E-09</v>
      </c>
      <c r="M7" s="114">
        <f aca="true" t="shared" si="2" ref="M7:M21">ROUND(AN7,4)</f>
        <v>0</v>
      </c>
      <c r="N7" s="135"/>
      <c r="O7" s="113">
        <v>1E-09</v>
      </c>
      <c r="P7" s="114">
        <f aca="true" t="shared" si="3" ref="P7:P21">ROUND(AP7,4)</f>
        <v>0</v>
      </c>
      <c r="Q7" s="135"/>
      <c r="R7" s="113">
        <v>1E-09</v>
      </c>
      <c r="S7" s="114">
        <f aca="true" t="shared" si="4" ref="S7:S21">ROUND(AR7,4)</f>
        <v>0</v>
      </c>
      <c r="T7" s="135">
        <v>8</v>
      </c>
      <c r="U7" s="113">
        <v>6658</v>
      </c>
      <c r="V7" s="114">
        <f aca="true" t="shared" si="5" ref="V7:V21">ROUND(AT7,4)</f>
        <v>0.1202</v>
      </c>
      <c r="W7" s="135"/>
      <c r="X7" s="113">
        <v>1E-09</v>
      </c>
      <c r="Y7" s="114">
        <f aca="true" t="shared" si="6" ref="Y7:Y21">ROUND(AV7,4)</f>
        <v>0</v>
      </c>
      <c r="Z7" s="135"/>
      <c r="AA7" s="113">
        <v>1E-09</v>
      </c>
      <c r="AB7" s="114">
        <f aca="true" t="shared" si="7" ref="AB7:AB21">ROUND(AX7,4)</f>
        <v>0</v>
      </c>
      <c r="AC7" s="135">
        <v>6</v>
      </c>
      <c r="AD7" s="113">
        <v>1605</v>
      </c>
      <c r="AE7" s="114">
        <f aca="true" t="shared" si="8" ref="AE7:AE21">ROUND(AZ7,4)</f>
        <v>0.3738</v>
      </c>
      <c r="AF7" s="149">
        <f aca="true" t="shared" si="9" ref="AF7:AF21">COUNT(E7,H7,K7,N7,Q7,T7,W7,Z7,AC7)</f>
        <v>3</v>
      </c>
      <c r="AG7" s="116">
        <f aca="true" t="shared" si="10" ref="AG7:AG21">(AK7+AM7+AO7+AQ7+AS7+AU7+AW7+AY7+BA7)</f>
        <v>1.3769</v>
      </c>
      <c r="AH7" s="131">
        <v>1</v>
      </c>
      <c r="AI7" s="117"/>
      <c r="AJ7" s="120">
        <f aca="true" t="shared" si="11" ref="AJ7:AJ21">(E7*100)/F7</f>
        <v>0.8829093966785789</v>
      </c>
      <c r="AK7" s="119">
        <f aca="true" t="shared" si="12" ref="AK7:AK21">ROUND(AJ7,4)</f>
        <v>0.8829</v>
      </c>
      <c r="AL7" s="118">
        <f aca="true" t="shared" si="13" ref="AL7:AL21">(H7*100)/I7</f>
        <v>0</v>
      </c>
      <c r="AM7" s="119">
        <f aca="true" t="shared" si="14" ref="AM7:AM21">ROUND(AL7,4)</f>
        <v>0</v>
      </c>
      <c r="AN7" s="118">
        <f aca="true" t="shared" si="15" ref="AN7:AN21">(K7*100)/L7</f>
        <v>0</v>
      </c>
      <c r="AO7" s="119">
        <f aca="true" t="shared" si="16" ref="AO7:AO21">ROUND(AN7,4)</f>
        <v>0</v>
      </c>
      <c r="AP7" s="118">
        <f aca="true" t="shared" si="17" ref="AP7:AP21">(N7*100)/O7</f>
        <v>0</v>
      </c>
      <c r="AQ7" s="119">
        <f aca="true" t="shared" si="18" ref="AQ7:AQ21">ROUND(AP7,4)</f>
        <v>0</v>
      </c>
      <c r="AR7" s="118">
        <f aca="true" t="shared" si="19" ref="AR7:AR21">(Q7*100)/R7</f>
        <v>0</v>
      </c>
      <c r="AS7" s="119">
        <f aca="true" t="shared" si="20" ref="AS7:AS21">ROUND(AR7,4)</f>
        <v>0</v>
      </c>
      <c r="AT7" s="118">
        <f aca="true" t="shared" si="21" ref="AT7:AT21">(T7*100)/U7</f>
        <v>0.12015620306398318</v>
      </c>
      <c r="AU7" s="119">
        <f aca="true" t="shared" si="22" ref="AU7:AU21">ROUND(AT7,4)</f>
        <v>0.1202</v>
      </c>
      <c r="AV7" s="118">
        <f aca="true" t="shared" si="23" ref="AV7:AV21">(W7*100)/X7</f>
        <v>0</v>
      </c>
      <c r="AW7" s="119">
        <f aca="true" t="shared" si="24" ref="AW7:AW21">ROUND(AV7,4)</f>
        <v>0</v>
      </c>
      <c r="AX7" s="118">
        <f aca="true" t="shared" si="25" ref="AX7:AX21">(Z7*100)/AA7</f>
        <v>0</v>
      </c>
      <c r="AY7" s="119">
        <f aca="true" t="shared" si="26" ref="AY7:AY21">ROUND(AX7,4)</f>
        <v>0</v>
      </c>
      <c r="AZ7" s="118">
        <f aca="true" t="shared" si="27" ref="AZ7:AZ21">(AC7*100)/AD7</f>
        <v>0.37383177570093457</v>
      </c>
      <c r="BA7" s="119">
        <f aca="true" t="shared" si="28" ref="BA7:BA21">ROUND(AZ7,4)</f>
        <v>0.3738</v>
      </c>
    </row>
    <row r="8" spans="1:53" ht="15">
      <c r="A8" s="69">
        <v>2</v>
      </c>
      <c r="B8" s="111" t="s">
        <v>581</v>
      </c>
      <c r="C8" s="111" t="s">
        <v>137</v>
      </c>
      <c r="D8" s="111" t="s">
        <v>659</v>
      </c>
      <c r="E8" s="126">
        <v>1</v>
      </c>
      <c r="F8" s="113">
        <v>5742</v>
      </c>
      <c r="G8" s="114">
        <f t="shared" si="0"/>
        <v>0.0174</v>
      </c>
      <c r="H8" s="126"/>
      <c r="I8" s="113">
        <v>1E-09</v>
      </c>
      <c r="J8" s="114">
        <f t="shared" si="1"/>
        <v>0</v>
      </c>
      <c r="K8" s="135">
        <v>10</v>
      </c>
      <c r="L8" s="113">
        <v>2801</v>
      </c>
      <c r="M8" s="114">
        <f t="shared" si="2"/>
        <v>0.357</v>
      </c>
      <c r="N8" s="135"/>
      <c r="O8" s="113">
        <v>1E-09</v>
      </c>
      <c r="P8" s="114">
        <f t="shared" si="3"/>
        <v>0</v>
      </c>
      <c r="Q8" s="135"/>
      <c r="R8" s="113">
        <v>1E-09</v>
      </c>
      <c r="S8" s="114">
        <f t="shared" si="4"/>
        <v>0</v>
      </c>
      <c r="T8" s="135"/>
      <c r="U8" s="113">
        <v>1E-09</v>
      </c>
      <c r="V8" s="114">
        <f t="shared" si="5"/>
        <v>0</v>
      </c>
      <c r="W8" s="135"/>
      <c r="X8" s="113">
        <v>1E-09</v>
      </c>
      <c r="Y8" s="114">
        <f t="shared" si="6"/>
        <v>0</v>
      </c>
      <c r="Z8" s="135">
        <v>75</v>
      </c>
      <c r="AA8" s="113">
        <v>5282</v>
      </c>
      <c r="AB8" s="114">
        <f t="shared" si="7"/>
        <v>1.4199</v>
      </c>
      <c r="AC8" s="135"/>
      <c r="AD8" s="113">
        <v>1E-09</v>
      </c>
      <c r="AE8" s="114">
        <f t="shared" si="8"/>
        <v>0</v>
      </c>
      <c r="AF8" s="149">
        <f t="shared" si="9"/>
        <v>3</v>
      </c>
      <c r="AG8" s="116">
        <f t="shared" si="10"/>
        <v>1.7942999999999998</v>
      </c>
      <c r="AH8" s="131">
        <v>2</v>
      </c>
      <c r="AI8" s="150"/>
      <c r="AJ8" s="120">
        <f t="shared" si="11"/>
        <v>0.017415534656913968</v>
      </c>
      <c r="AK8" s="119">
        <f t="shared" si="12"/>
        <v>0.0174</v>
      </c>
      <c r="AL8" s="118">
        <f t="shared" si="13"/>
        <v>0</v>
      </c>
      <c r="AM8" s="119">
        <f t="shared" si="14"/>
        <v>0</v>
      </c>
      <c r="AN8" s="118">
        <f t="shared" si="15"/>
        <v>0.3570153516601214</v>
      </c>
      <c r="AO8" s="119">
        <f t="shared" si="16"/>
        <v>0.357</v>
      </c>
      <c r="AP8" s="118">
        <f t="shared" si="17"/>
        <v>0</v>
      </c>
      <c r="AQ8" s="119">
        <f t="shared" si="18"/>
        <v>0</v>
      </c>
      <c r="AR8" s="118">
        <f t="shared" si="19"/>
        <v>0</v>
      </c>
      <c r="AS8" s="119">
        <f t="shared" si="20"/>
        <v>0</v>
      </c>
      <c r="AT8" s="118">
        <f t="shared" si="21"/>
        <v>0</v>
      </c>
      <c r="AU8" s="119">
        <f t="shared" si="22"/>
        <v>0</v>
      </c>
      <c r="AV8" s="118">
        <f t="shared" si="23"/>
        <v>0</v>
      </c>
      <c r="AW8" s="119">
        <f t="shared" si="24"/>
        <v>0</v>
      </c>
      <c r="AX8" s="118">
        <f t="shared" si="25"/>
        <v>1.419916698220371</v>
      </c>
      <c r="AY8" s="119">
        <f t="shared" si="26"/>
        <v>1.4199</v>
      </c>
      <c r="AZ8" s="118">
        <f t="shared" si="27"/>
        <v>0</v>
      </c>
      <c r="BA8" s="119">
        <f t="shared" si="28"/>
        <v>0</v>
      </c>
    </row>
    <row r="9" spans="1:53" ht="15">
      <c r="A9" s="69">
        <v>3</v>
      </c>
      <c r="B9" s="111" t="s">
        <v>660</v>
      </c>
      <c r="C9" s="111" t="s">
        <v>661</v>
      </c>
      <c r="D9" s="111" t="s">
        <v>662</v>
      </c>
      <c r="E9" s="126"/>
      <c r="F9" s="113">
        <v>1E-09</v>
      </c>
      <c r="G9" s="114">
        <f t="shared" si="0"/>
        <v>0</v>
      </c>
      <c r="H9" s="126">
        <v>22</v>
      </c>
      <c r="I9" s="113">
        <v>1754</v>
      </c>
      <c r="J9" s="114">
        <f t="shared" si="1"/>
        <v>1.2543</v>
      </c>
      <c r="K9" s="135"/>
      <c r="L9" s="113">
        <v>1E-09</v>
      </c>
      <c r="M9" s="114">
        <f t="shared" si="2"/>
        <v>0</v>
      </c>
      <c r="N9" s="135">
        <v>28</v>
      </c>
      <c r="O9" s="113">
        <v>6772</v>
      </c>
      <c r="P9" s="114">
        <f t="shared" si="3"/>
        <v>0.4135</v>
      </c>
      <c r="Q9" s="135"/>
      <c r="R9" s="113">
        <v>1E-09</v>
      </c>
      <c r="S9" s="114">
        <f t="shared" si="4"/>
        <v>0</v>
      </c>
      <c r="T9" s="135">
        <v>1</v>
      </c>
      <c r="U9" s="113">
        <v>545</v>
      </c>
      <c r="V9" s="114">
        <f t="shared" si="5"/>
        <v>0.1835</v>
      </c>
      <c r="W9" s="135"/>
      <c r="X9" s="113">
        <v>1E-09</v>
      </c>
      <c r="Y9" s="114">
        <f t="shared" si="6"/>
        <v>0</v>
      </c>
      <c r="Z9" s="135"/>
      <c r="AA9" s="113">
        <v>1E-09</v>
      </c>
      <c r="AB9" s="114">
        <f t="shared" si="7"/>
        <v>0</v>
      </c>
      <c r="AC9" s="135"/>
      <c r="AD9" s="113">
        <v>1E-09</v>
      </c>
      <c r="AE9" s="114">
        <f t="shared" si="8"/>
        <v>0</v>
      </c>
      <c r="AF9" s="149">
        <f t="shared" si="9"/>
        <v>3</v>
      </c>
      <c r="AG9" s="116">
        <f t="shared" si="10"/>
        <v>1.8513</v>
      </c>
      <c r="AH9" s="131">
        <v>3</v>
      </c>
      <c r="AI9" s="117"/>
      <c r="AJ9" s="118">
        <f t="shared" si="11"/>
        <v>0</v>
      </c>
      <c r="AK9" s="119">
        <f t="shared" si="12"/>
        <v>0</v>
      </c>
      <c r="AL9" s="118">
        <f t="shared" si="13"/>
        <v>1.2542759407069555</v>
      </c>
      <c r="AM9" s="119">
        <f t="shared" si="14"/>
        <v>1.2543</v>
      </c>
      <c r="AN9" s="118">
        <f t="shared" si="15"/>
        <v>0</v>
      </c>
      <c r="AO9" s="119">
        <f t="shared" si="16"/>
        <v>0</v>
      </c>
      <c r="AP9" s="118">
        <f t="shared" si="17"/>
        <v>0.4134672179562906</v>
      </c>
      <c r="AQ9" s="119">
        <f t="shared" si="18"/>
        <v>0.4135</v>
      </c>
      <c r="AR9" s="118">
        <f t="shared" si="19"/>
        <v>0</v>
      </c>
      <c r="AS9" s="119">
        <f t="shared" si="20"/>
        <v>0</v>
      </c>
      <c r="AT9" s="118">
        <f t="shared" si="21"/>
        <v>0.1834862385321101</v>
      </c>
      <c r="AU9" s="119">
        <f t="shared" si="22"/>
        <v>0.1835</v>
      </c>
      <c r="AV9" s="118">
        <f t="shared" si="23"/>
        <v>0</v>
      </c>
      <c r="AW9" s="119">
        <f t="shared" si="24"/>
        <v>0</v>
      </c>
      <c r="AX9" s="118">
        <f t="shared" si="25"/>
        <v>0</v>
      </c>
      <c r="AY9" s="119">
        <f t="shared" si="26"/>
        <v>0</v>
      </c>
      <c r="AZ9" s="118">
        <f t="shared" si="27"/>
        <v>0</v>
      </c>
      <c r="BA9" s="119">
        <f t="shared" si="28"/>
        <v>0</v>
      </c>
    </row>
    <row r="10" spans="1:53" ht="15">
      <c r="A10" s="69">
        <v>4</v>
      </c>
      <c r="B10" s="111" t="s">
        <v>663</v>
      </c>
      <c r="C10" s="111" t="s">
        <v>664</v>
      </c>
      <c r="D10" s="111" t="s">
        <v>665</v>
      </c>
      <c r="E10" s="126">
        <v>149</v>
      </c>
      <c r="F10" s="113">
        <v>14271</v>
      </c>
      <c r="G10" s="114">
        <f t="shared" si="0"/>
        <v>1.0441</v>
      </c>
      <c r="H10" s="126"/>
      <c r="I10" s="113">
        <v>1E-09</v>
      </c>
      <c r="J10" s="114">
        <f t="shared" si="1"/>
        <v>0</v>
      </c>
      <c r="K10" s="135">
        <v>3</v>
      </c>
      <c r="L10" s="113">
        <v>1167</v>
      </c>
      <c r="M10" s="114">
        <f t="shared" si="2"/>
        <v>0.2571</v>
      </c>
      <c r="N10" s="135"/>
      <c r="O10" s="113">
        <v>1E-09</v>
      </c>
      <c r="P10" s="114">
        <f t="shared" si="3"/>
        <v>0</v>
      </c>
      <c r="Q10" s="135"/>
      <c r="R10" s="113">
        <v>1E-09</v>
      </c>
      <c r="S10" s="114">
        <f t="shared" si="4"/>
        <v>0</v>
      </c>
      <c r="T10" s="135"/>
      <c r="U10" s="113">
        <v>1E-09</v>
      </c>
      <c r="V10" s="114">
        <f t="shared" si="5"/>
        <v>0</v>
      </c>
      <c r="W10" s="135"/>
      <c r="X10" s="113">
        <v>1E-09</v>
      </c>
      <c r="Y10" s="114">
        <f t="shared" si="6"/>
        <v>0</v>
      </c>
      <c r="Z10" s="135"/>
      <c r="AA10" s="113">
        <v>1E-09</v>
      </c>
      <c r="AB10" s="114">
        <f t="shared" si="7"/>
        <v>0</v>
      </c>
      <c r="AC10" s="135">
        <v>6</v>
      </c>
      <c r="AD10" s="113">
        <v>1012</v>
      </c>
      <c r="AE10" s="114">
        <f t="shared" si="8"/>
        <v>0.5929</v>
      </c>
      <c r="AF10" s="149">
        <f t="shared" si="9"/>
        <v>3</v>
      </c>
      <c r="AG10" s="116">
        <f t="shared" si="10"/>
        <v>1.8941000000000001</v>
      </c>
      <c r="AH10" s="131">
        <v>4</v>
      </c>
      <c r="AI10" s="117"/>
      <c r="AJ10" s="120">
        <f t="shared" si="11"/>
        <v>1.0440753976595893</v>
      </c>
      <c r="AK10" s="119">
        <f t="shared" si="12"/>
        <v>1.0441</v>
      </c>
      <c r="AL10" s="118">
        <f t="shared" si="13"/>
        <v>0</v>
      </c>
      <c r="AM10" s="119">
        <f t="shared" si="14"/>
        <v>0</v>
      </c>
      <c r="AN10" s="118">
        <f t="shared" si="15"/>
        <v>0.2570694087403599</v>
      </c>
      <c r="AO10" s="119">
        <f t="shared" si="16"/>
        <v>0.2571</v>
      </c>
      <c r="AP10" s="118">
        <f t="shared" si="17"/>
        <v>0</v>
      </c>
      <c r="AQ10" s="119">
        <f t="shared" si="18"/>
        <v>0</v>
      </c>
      <c r="AR10" s="118">
        <f t="shared" si="19"/>
        <v>0</v>
      </c>
      <c r="AS10" s="119">
        <f t="shared" si="20"/>
        <v>0</v>
      </c>
      <c r="AT10" s="118">
        <f t="shared" si="21"/>
        <v>0</v>
      </c>
      <c r="AU10" s="119">
        <f t="shared" si="22"/>
        <v>0</v>
      </c>
      <c r="AV10" s="118">
        <f t="shared" si="23"/>
        <v>0</v>
      </c>
      <c r="AW10" s="119">
        <f t="shared" si="24"/>
        <v>0</v>
      </c>
      <c r="AX10" s="118">
        <f t="shared" si="25"/>
        <v>0</v>
      </c>
      <c r="AY10" s="119">
        <f t="shared" si="26"/>
        <v>0</v>
      </c>
      <c r="AZ10" s="118">
        <f t="shared" si="27"/>
        <v>0.5928853754940712</v>
      </c>
      <c r="BA10" s="119">
        <f t="shared" si="28"/>
        <v>0.5929</v>
      </c>
    </row>
    <row r="11" spans="1:53" ht="15">
      <c r="A11" s="69">
        <v>5</v>
      </c>
      <c r="B11" s="111" t="s">
        <v>666</v>
      </c>
      <c r="C11" s="111" t="s">
        <v>215</v>
      </c>
      <c r="D11" s="111" t="s">
        <v>667</v>
      </c>
      <c r="E11" s="135">
        <v>3</v>
      </c>
      <c r="F11" s="113">
        <v>1265</v>
      </c>
      <c r="G11" s="114">
        <f t="shared" si="0"/>
        <v>0.2372</v>
      </c>
      <c r="H11" s="126">
        <v>5</v>
      </c>
      <c r="I11" s="113">
        <v>1070</v>
      </c>
      <c r="J11" s="114">
        <f t="shared" si="1"/>
        <v>0.4673</v>
      </c>
      <c r="K11" s="135"/>
      <c r="L11" s="113">
        <v>1E-09</v>
      </c>
      <c r="M11" s="114">
        <f t="shared" si="2"/>
        <v>0</v>
      </c>
      <c r="N11" s="135"/>
      <c r="O11" s="113">
        <v>1E-09</v>
      </c>
      <c r="P11" s="114">
        <f t="shared" si="3"/>
        <v>0</v>
      </c>
      <c r="Q11" s="135">
        <v>29</v>
      </c>
      <c r="R11" s="113">
        <v>2387</v>
      </c>
      <c r="S11" s="114">
        <f t="shared" si="4"/>
        <v>1.2149</v>
      </c>
      <c r="T11" s="135"/>
      <c r="U11" s="113">
        <v>1E-09</v>
      </c>
      <c r="V11" s="114">
        <f t="shared" si="5"/>
        <v>0</v>
      </c>
      <c r="W11" s="135"/>
      <c r="X11" s="113">
        <v>1E-09</v>
      </c>
      <c r="Y11" s="114">
        <f t="shared" si="6"/>
        <v>0</v>
      </c>
      <c r="Z11" s="135"/>
      <c r="AA11" s="113">
        <v>1E-09</v>
      </c>
      <c r="AB11" s="114">
        <f t="shared" si="7"/>
        <v>0</v>
      </c>
      <c r="AC11" s="135"/>
      <c r="AD11" s="113">
        <v>0.1</v>
      </c>
      <c r="AE11" s="114">
        <f t="shared" si="8"/>
        <v>0</v>
      </c>
      <c r="AF11" s="149">
        <f t="shared" si="9"/>
        <v>3</v>
      </c>
      <c r="AG11" s="116">
        <f t="shared" si="10"/>
        <v>1.9194</v>
      </c>
      <c r="AH11" s="131">
        <v>5</v>
      </c>
      <c r="AI11" s="117"/>
      <c r="AJ11" s="118">
        <f t="shared" si="11"/>
        <v>0.23715415019762845</v>
      </c>
      <c r="AK11" s="119">
        <f t="shared" si="12"/>
        <v>0.2372</v>
      </c>
      <c r="AL11" s="118">
        <f t="shared" si="13"/>
        <v>0.4672897196261682</v>
      </c>
      <c r="AM11" s="119">
        <f t="shared" si="14"/>
        <v>0.4673</v>
      </c>
      <c r="AN11" s="118">
        <f t="shared" si="15"/>
        <v>0</v>
      </c>
      <c r="AO11" s="119">
        <f t="shared" si="16"/>
        <v>0</v>
      </c>
      <c r="AP11" s="118">
        <f t="shared" si="17"/>
        <v>0</v>
      </c>
      <c r="AQ11" s="119">
        <f t="shared" si="18"/>
        <v>0</v>
      </c>
      <c r="AR11" s="118">
        <f t="shared" si="19"/>
        <v>1.2149141181399246</v>
      </c>
      <c r="AS11" s="119">
        <f t="shared" si="20"/>
        <v>1.2149</v>
      </c>
      <c r="AT11" s="118">
        <f t="shared" si="21"/>
        <v>0</v>
      </c>
      <c r="AU11" s="119">
        <f t="shared" si="22"/>
        <v>0</v>
      </c>
      <c r="AV11" s="118">
        <f t="shared" si="23"/>
        <v>0</v>
      </c>
      <c r="AW11" s="119">
        <f t="shared" si="24"/>
        <v>0</v>
      </c>
      <c r="AX11" s="118">
        <f t="shared" si="25"/>
        <v>0</v>
      </c>
      <c r="AY11" s="119">
        <f t="shared" si="26"/>
        <v>0</v>
      </c>
      <c r="AZ11" s="118">
        <f t="shared" si="27"/>
        <v>0</v>
      </c>
      <c r="BA11" s="119">
        <f t="shared" si="28"/>
        <v>0</v>
      </c>
    </row>
    <row r="12" spans="1:53" ht="15">
      <c r="A12" s="69">
        <v>6</v>
      </c>
      <c r="B12" s="111" t="s">
        <v>81</v>
      </c>
      <c r="C12" s="111" t="s">
        <v>82</v>
      </c>
      <c r="D12" s="111" t="s">
        <v>668</v>
      </c>
      <c r="E12" s="126">
        <v>121</v>
      </c>
      <c r="F12" s="113">
        <v>14271</v>
      </c>
      <c r="G12" s="114">
        <f t="shared" si="0"/>
        <v>0.8479</v>
      </c>
      <c r="H12" s="126"/>
      <c r="I12" s="113">
        <v>1E-09</v>
      </c>
      <c r="J12" s="114">
        <f t="shared" si="1"/>
        <v>0</v>
      </c>
      <c r="K12" s="130"/>
      <c r="L12" s="113">
        <v>1E-09</v>
      </c>
      <c r="M12" s="114">
        <f t="shared" si="2"/>
        <v>0</v>
      </c>
      <c r="N12" s="130"/>
      <c r="O12" s="113">
        <v>1E-09</v>
      </c>
      <c r="P12" s="114">
        <f t="shared" si="3"/>
        <v>0</v>
      </c>
      <c r="Q12" s="130"/>
      <c r="R12" s="113">
        <v>1E-09</v>
      </c>
      <c r="S12" s="114">
        <f t="shared" si="4"/>
        <v>0</v>
      </c>
      <c r="T12" s="130"/>
      <c r="U12" s="113">
        <v>1E-09</v>
      </c>
      <c r="V12" s="114">
        <f t="shared" si="5"/>
        <v>0</v>
      </c>
      <c r="W12" s="130">
        <v>64</v>
      </c>
      <c r="X12" s="113">
        <v>8331</v>
      </c>
      <c r="Y12" s="114">
        <f t="shared" si="6"/>
        <v>0.7682</v>
      </c>
      <c r="Z12" s="130"/>
      <c r="AA12" s="113">
        <v>1E-09</v>
      </c>
      <c r="AB12" s="114">
        <f t="shared" si="7"/>
        <v>0</v>
      </c>
      <c r="AC12" s="130">
        <v>9</v>
      </c>
      <c r="AD12" s="113">
        <v>1605</v>
      </c>
      <c r="AE12" s="114">
        <f t="shared" si="8"/>
        <v>0.5607</v>
      </c>
      <c r="AF12" s="149">
        <f t="shared" si="9"/>
        <v>3</v>
      </c>
      <c r="AG12" s="116">
        <f t="shared" si="10"/>
        <v>2.1768</v>
      </c>
      <c r="AH12" s="131">
        <v>6</v>
      </c>
      <c r="AI12" s="117"/>
      <c r="AJ12" s="118">
        <f t="shared" si="11"/>
        <v>0.847873309508794</v>
      </c>
      <c r="AK12" s="119">
        <f t="shared" si="12"/>
        <v>0.8479</v>
      </c>
      <c r="AL12" s="118">
        <f t="shared" si="13"/>
        <v>0</v>
      </c>
      <c r="AM12" s="119">
        <f t="shared" si="14"/>
        <v>0</v>
      </c>
      <c r="AN12" s="118">
        <f t="shared" si="15"/>
        <v>0</v>
      </c>
      <c r="AO12" s="119">
        <f t="shared" si="16"/>
        <v>0</v>
      </c>
      <c r="AP12" s="118">
        <f t="shared" si="17"/>
        <v>0</v>
      </c>
      <c r="AQ12" s="119">
        <f t="shared" si="18"/>
        <v>0</v>
      </c>
      <c r="AR12" s="118">
        <f t="shared" si="19"/>
        <v>0</v>
      </c>
      <c r="AS12" s="119">
        <f t="shared" si="20"/>
        <v>0</v>
      </c>
      <c r="AT12" s="118">
        <f t="shared" si="21"/>
        <v>0</v>
      </c>
      <c r="AU12" s="119">
        <f t="shared" si="22"/>
        <v>0</v>
      </c>
      <c r="AV12" s="118">
        <f t="shared" si="23"/>
        <v>0.7682151002280638</v>
      </c>
      <c r="AW12" s="119">
        <f t="shared" si="24"/>
        <v>0.7682</v>
      </c>
      <c r="AX12" s="118">
        <f t="shared" si="25"/>
        <v>0</v>
      </c>
      <c r="AY12" s="119">
        <f t="shared" si="26"/>
        <v>0</v>
      </c>
      <c r="AZ12" s="118">
        <f t="shared" si="27"/>
        <v>0.5607476635514018</v>
      </c>
      <c r="BA12" s="119">
        <f t="shared" si="28"/>
        <v>0.5607</v>
      </c>
    </row>
    <row r="13" spans="1:53" ht="15">
      <c r="A13" s="69">
        <v>7</v>
      </c>
      <c r="B13" s="111" t="s">
        <v>75</v>
      </c>
      <c r="C13" s="111" t="s">
        <v>76</v>
      </c>
      <c r="D13" s="111" t="s">
        <v>669</v>
      </c>
      <c r="E13" s="126">
        <v>207</v>
      </c>
      <c r="F13" s="113">
        <v>14271</v>
      </c>
      <c r="G13" s="114">
        <f t="shared" si="0"/>
        <v>1.4505</v>
      </c>
      <c r="H13" s="126"/>
      <c r="I13" s="113">
        <v>1E-09</v>
      </c>
      <c r="J13" s="114">
        <f t="shared" si="1"/>
        <v>0</v>
      </c>
      <c r="K13" s="135">
        <v>17</v>
      </c>
      <c r="L13" s="113">
        <v>2801</v>
      </c>
      <c r="M13" s="114">
        <f t="shared" si="2"/>
        <v>0.6069</v>
      </c>
      <c r="N13" s="135"/>
      <c r="O13" s="113">
        <v>1E-09</v>
      </c>
      <c r="P13" s="114">
        <f t="shared" si="3"/>
        <v>0</v>
      </c>
      <c r="Q13" s="135"/>
      <c r="R13" s="113">
        <v>1E-09</v>
      </c>
      <c r="S13" s="114">
        <f t="shared" si="4"/>
        <v>0</v>
      </c>
      <c r="T13" s="135">
        <v>24</v>
      </c>
      <c r="U13" s="113">
        <v>6658</v>
      </c>
      <c r="V13" s="114">
        <f t="shared" si="5"/>
        <v>0.3605</v>
      </c>
      <c r="W13" s="135"/>
      <c r="X13" s="113">
        <v>1E-09</v>
      </c>
      <c r="Y13" s="114">
        <f t="shared" si="6"/>
        <v>0</v>
      </c>
      <c r="Z13" s="135"/>
      <c r="AA13" s="113">
        <v>1E-09</v>
      </c>
      <c r="AB13" s="114">
        <f t="shared" si="7"/>
        <v>0</v>
      </c>
      <c r="AC13" s="135"/>
      <c r="AD13" s="113">
        <v>1E-09</v>
      </c>
      <c r="AE13" s="114">
        <f t="shared" si="8"/>
        <v>0</v>
      </c>
      <c r="AF13" s="149">
        <f t="shared" si="9"/>
        <v>3</v>
      </c>
      <c r="AG13" s="116">
        <f t="shared" si="10"/>
        <v>2.4179</v>
      </c>
      <c r="AH13" s="131">
        <v>7</v>
      </c>
      <c r="AI13" s="117"/>
      <c r="AJ13" s="118">
        <f t="shared" si="11"/>
        <v>1.450494008829094</v>
      </c>
      <c r="AK13" s="119">
        <f t="shared" si="12"/>
        <v>1.4505</v>
      </c>
      <c r="AL13" s="118">
        <f t="shared" si="13"/>
        <v>0</v>
      </c>
      <c r="AM13" s="119">
        <f t="shared" si="14"/>
        <v>0</v>
      </c>
      <c r="AN13" s="118">
        <f t="shared" si="15"/>
        <v>0.6069260978222063</v>
      </c>
      <c r="AO13" s="119">
        <f t="shared" si="16"/>
        <v>0.6069</v>
      </c>
      <c r="AP13" s="118">
        <f t="shared" si="17"/>
        <v>0</v>
      </c>
      <c r="AQ13" s="119">
        <f t="shared" si="18"/>
        <v>0</v>
      </c>
      <c r="AR13" s="118">
        <f t="shared" si="19"/>
        <v>0</v>
      </c>
      <c r="AS13" s="119">
        <f t="shared" si="20"/>
        <v>0</v>
      </c>
      <c r="AT13" s="118">
        <f t="shared" si="21"/>
        <v>0.3604686091919495</v>
      </c>
      <c r="AU13" s="119">
        <f t="shared" si="22"/>
        <v>0.3605</v>
      </c>
      <c r="AV13" s="118">
        <f t="shared" si="23"/>
        <v>0</v>
      </c>
      <c r="AW13" s="119">
        <f t="shared" si="24"/>
        <v>0</v>
      </c>
      <c r="AX13" s="118">
        <f t="shared" si="25"/>
        <v>0</v>
      </c>
      <c r="AY13" s="119">
        <f t="shared" si="26"/>
        <v>0</v>
      </c>
      <c r="AZ13" s="118">
        <f t="shared" si="27"/>
        <v>0</v>
      </c>
      <c r="BA13" s="119">
        <f t="shared" si="28"/>
        <v>0</v>
      </c>
    </row>
    <row r="14" spans="1:53" ht="15">
      <c r="A14" s="69">
        <v>8</v>
      </c>
      <c r="B14" s="111" t="s">
        <v>670</v>
      </c>
      <c r="C14" s="111" t="s">
        <v>64</v>
      </c>
      <c r="D14" s="111" t="s">
        <v>671</v>
      </c>
      <c r="E14" s="126">
        <v>129</v>
      </c>
      <c r="F14" s="113">
        <v>14271</v>
      </c>
      <c r="G14" s="114">
        <f t="shared" si="0"/>
        <v>0.9039</v>
      </c>
      <c r="H14" s="126"/>
      <c r="I14" s="113">
        <v>1E-09</v>
      </c>
      <c r="J14" s="114">
        <f t="shared" si="1"/>
        <v>0</v>
      </c>
      <c r="K14" s="135">
        <v>3</v>
      </c>
      <c r="L14" s="113">
        <v>2801</v>
      </c>
      <c r="M14" s="114">
        <f t="shared" si="2"/>
        <v>0.1071</v>
      </c>
      <c r="N14" s="135"/>
      <c r="O14" s="113">
        <v>1E-09</v>
      </c>
      <c r="P14" s="114">
        <f t="shared" si="3"/>
        <v>0</v>
      </c>
      <c r="Q14" s="135"/>
      <c r="R14" s="113">
        <v>1E-09</v>
      </c>
      <c r="S14" s="114">
        <f t="shared" si="4"/>
        <v>0</v>
      </c>
      <c r="T14" s="135"/>
      <c r="U14" s="113">
        <v>1E-09</v>
      </c>
      <c r="V14" s="114">
        <f t="shared" si="5"/>
        <v>0</v>
      </c>
      <c r="W14" s="135"/>
      <c r="X14" s="113">
        <v>1E-09</v>
      </c>
      <c r="Y14" s="114">
        <f t="shared" si="6"/>
        <v>0</v>
      </c>
      <c r="Z14" s="135"/>
      <c r="AA14" s="113">
        <v>1E-09</v>
      </c>
      <c r="AB14" s="114">
        <f t="shared" si="7"/>
        <v>0</v>
      </c>
      <c r="AC14" s="135">
        <v>38</v>
      </c>
      <c r="AD14" s="113">
        <v>2572</v>
      </c>
      <c r="AE14" s="114">
        <f t="shared" si="8"/>
        <v>1.4774</v>
      </c>
      <c r="AF14" s="149">
        <f t="shared" si="9"/>
        <v>3</v>
      </c>
      <c r="AG14" s="116">
        <f t="shared" si="10"/>
        <v>2.4884000000000004</v>
      </c>
      <c r="AH14" s="131">
        <v>8</v>
      </c>
      <c r="AI14" s="117"/>
      <c r="AJ14" s="118">
        <f t="shared" si="11"/>
        <v>0.9039310489804498</v>
      </c>
      <c r="AK14" s="119">
        <f t="shared" si="12"/>
        <v>0.9039</v>
      </c>
      <c r="AL14" s="118">
        <f t="shared" si="13"/>
        <v>0</v>
      </c>
      <c r="AM14" s="119">
        <f t="shared" si="14"/>
        <v>0</v>
      </c>
      <c r="AN14" s="118">
        <f t="shared" si="15"/>
        <v>0.10710460549803641</v>
      </c>
      <c r="AO14" s="119">
        <f t="shared" si="16"/>
        <v>0.1071</v>
      </c>
      <c r="AP14" s="118">
        <f t="shared" si="17"/>
        <v>0</v>
      </c>
      <c r="AQ14" s="119">
        <f t="shared" si="18"/>
        <v>0</v>
      </c>
      <c r="AR14" s="118">
        <f t="shared" si="19"/>
        <v>0</v>
      </c>
      <c r="AS14" s="119">
        <f t="shared" si="20"/>
        <v>0</v>
      </c>
      <c r="AT14" s="118">
        <f t="shared" si="21"/>
        <v>0</v>
      </c>
      <c r="AU14" s="119">
        <f t="shared" si="22"/>
        <v>0</v>
      </c>
      <c r="AV14" s="118">
        <f t="shared" si="23"/>
        <v>0</v>
      </c>
      <c r="AW14" s="119">
        <f t="shared" si="24"/>
        <v>0</v>
      </c>
      <c r="AX14" s="118">
        <f t="shared" si="25"/>
        <v>0</v>
      </c>
      <c r="AY14" s="119">
        <f t="shared" si="26"/>
        <v>0</v>
      </c>
      <c r="AZ14" s="118">
        <f t="shared" si="27"/>
        <v>1.4774494556765163</v>
      </c>
      <c r="BA14" s="119">
        <f t="shared" si="28"/>
        <v>1.4774</v>
      </c>
    </row>
    <row r="15" spans="1:53" ht="15">
      <c r="A15" s="69">
        <v>9</v>
      </c>
      <c r="B15" s="111" t="s">
        <v>136</v>
      </c>
      <c r="C15" s="111" t="s">
        <v>137</v>
      </c>
      <c r="D15" s="111" t="s">
        <v>672</v>
      </c>
      <c r="E15" s="126">
        <v>15</v>
      </c>
      <c r="F15" s="113">
        <v>3610</v>
      </c>
      <c r="G15" s="114">
        <f t="shared" si="0"/>
        <v>0.4155</v>
      </c>
      <c r="H15" s="126"/>
      <c r="I15" s="113">
        <v>1E-09</v>
      </c>
      <c r="J15" s="114">
        <f t="shared" si="1"/>
        <v>0</v>
      </c>
      <c r="K15" s="135"/>
      <c r="L15" s="113">
        <v>1E-09</v>
      </c>
      <c r="M15" s="114">
        <f t="shared" si="2"/>
        <v>0</v>
      </c>
      <c r="N15" s="135">
        <v>27</v>
      </c>
      <c r="O15" s="113">
        <v>1466</v>
      </c>
      <c r="P15" s="114">
        <f t="shared" si="3"/>
        <v>1.8417</v>
      </c>
      <c r="Q15" s="135"/>
      <c r="R15" s="113">
        <v>1E-09</v>
      </c>
      <c r="S15" s="114">
        <f t="shared" si="4"/>
        <v>0</v>
      </c>
      <c r="T15" s="135">
        <v>22</v>
      </c>
      <c r="U15" s="113">
        <v>6658</v>
      </c>
      <c r="V15" s="114">
        <f t="shared" si="5"/>
        <v>0.3304</v>
      </c>
      <c r="W15" s="135"/>
      <c r="X15" s="113">
        <v>1E-09</v>
      </c>
      <c r="Y15" s="114">
        <f t="shared" si="6"/>
        <v>0</v>
      </c>
      <c r="Z15" s="135"/>
      <c r="AA15" s="113">
        <v>1E-09</v>
      </c>
      <c r="AB15" s="114">
        <f t="shared" si="7"/>
        <v>0</v>
      </c>
      <c r="AC15" s="135"/>
      <c r="AD15" s="113">
        <v>1E-09</v>
      </c>
      <c r="AE15" s="114">
        <f t="shared" si="8"/>
        <v>0</v>
      </c>
      <c r="AF15" s="149">
        <f t="shared" si="9"/>
        <v>3</v>
      </c>
      <c r="AG15" s="116">
        <f t="shared" si="10"/>
        <v>2.5876</v>
      </c>
      <c r="AH15" s="131">
        <v>9</v>
      </c>
      <c r="AI15" s="117"/>
      <c r="AJ15" s="118">
        <f t="shared" si="11"/>
        <v>0.4155124653739612</v>
      </c>
      <c r="AK15" s="119">
        <f t="shared" si="12"/>
        <v>0.4155</v>
      </c>
      <c r="AL15" s="118">
        <f t="shared" si="13"/>
        <v>0</v>
      </c>
      <c r="AM15" s="119">
        <f t="shared" si="14"/>
        <v>0</v>
      </c>
      <c r="AN15" s="118">
        <f t="shared" si="15"/>
        <v>0</v>
      </c>
      <c r="AO15" s="119">
        <f t="shared" si="16"/>
        <v>0</v>
      </c>
      <c r="AP15" s="118">
        <f t="shared" si="17"/>
        <v>1.8417462482946794</v>
      </c>
      <c r="AQ15" s="119">
        <f t="shared" si="18"/>
        <v>1.8417</v>
      </c>
      <c r="AR15" s="118">
        <f t="shared" si="19"/>
        <v>0</v>
      </c>
      <c r="AS15" s="119">
        <f t="shared" si="20"/>
        <v>0</v>
      </c>
      <c r="AT15" s="118">
        <f t="shared" si="21"/>
        <v>0.33042955842595373</v>
      </c>
      <c r="AU15" s="119">
        <f t="shared" si="22"/>
        <v>0.3304</v>
      </c>
      <c r="AV15" s="118">
        <f t="shared" si="23"/>
        <v>0</v>
      </c>
      <c r="AW15" s="119">
        <f t="shared" si="24"/>
        <v>0</v>
      </c>
      <c r="AX15" s="118">
        <f t="shared" si="25"/>
        <v>0</v>
      </c>
      <c r="AY15" s="119">
        <f t="shared" si="26"/>
        <v>0</v>
      </c>
      <c r="AZ15" s="118">
        <f t="shared" si="27"/>
        <v>0</v>
      </c>
      <c r="BA15" s="119">
        <f t="shared" si="28"/>
        <v>0</v>
      </c>
    </row>
    <row r="16" spans="1:53" ht="15">
      <c r="A16" s="69">
        <v>10</v>
      </c>
      <c r="B16" s="111" t="s">
        <v>673</v>
      </c>
      <c r="C16" s="111" t="s">
        <v>674</v>
      </c>
      <c r="D16" s="111" t="s">
        <v>675</v>
      </c>
      <c r="E16" s="126">
        <v>141</v>
      </c>
      <c r="F16" s="113">
        <v>14271</v>
      </c>
      <c r="G16" s="114">
        <f t="shared" si="0"/>
        <v>0.988</v>
      </c>
      <c r="H16" s="126"/>
      <c r="I16" s="113">
        <v>1E-09</v>
      </c>
      <c r="J16" s="114">
        <f t="shared" si="1"/>
        <v>0</v>
      </c>
      <c r="K16" s="130">
        <v>8</v>
      </c>
      <c r="L16" s="113">
        <v>2801</v>
      </c>
      <c r="M16" s="114">
        <f t="shared" si="2"/>
        <v>0.2856</v>
      </c>
      <c r="N16" s="130"/>
      <c r="O16" s="113">
        <v>1E-09</v>
      </c>
      <c r="P16" s="114">
        <f t="shared" si="3"/>
        <v>0</v>
      </c>
      <c r="Q16" s="130"/>
      <c r="R16" s="113">
        <v>1E-09</v>
      </c>
      <c r="S16" s="114">
        <f t="shared" si="4"/>
        <v>0</v>
      </c>
      <c r="T16" s="130"/>
      <c r="U16" s="113">
        <v>1E-09</v>
      </c>
      <c r="V16" s="114">
        <f t="shared" si="5"/>
        <v>0</v>
      </c>
      <c r="W16" s="130"/>
      <c r="X16" s="113">
        <v>1E-09</v>
      </c>
      <c r="Y16" s="114">
        <f t="shared" si="6"/>
        <v>0</v>
      </c>
      <c r="Z16" s="130"/>
      <c r="AA16" s="113">
        <v>1E-09</v>
      </c>
      <c r="AB16" s="114">
        <f t="shared" si="7"/>
        <v>0</v>
      </c>
      <c r="AC16" s="130">
        <v>34</v>
      </c>
      <c r="AD16" s="113">
        <v>2572</v>
      </c>
      <c r="AE16" s="114">
        <f t="shared" si="8"/>
        <v>1.3219</v>
      </c>
      <c r="AF16" s="149">
        <f t="shared" si="9"/>
        <v>3</v>
      </c>
      <c r="AG16" s="116">
        <f t="shared" si="10"/>
        <v>2.5955000000000004</v>
      </c>
      <c r="AH16" s="131">
        <v>10</v>
      </c>
      <c r="AI16" s="117"/>
      <c r="AJ16" s="118">
        <f t="shared" si="11"/>
        <v>0.9880176581879335</v>
      </c>
      <c r="AK16" s="119">
        <f t="shared" si="12"/>
        <v>0.988</v>
      </c>
      <c r="AL16" s="118">
        <f t="shared" si="13"/>
        <v>0</v>
      </c>
      <c r="AM16" s="119">
        <f t="shared" si="14"/>
        <v>0</v>
      </c>
      <c r="AN16" s="118">
        <f t="shared" si="15"/>
        <v>0.28561228132809713</v>
      </c>
      <c r="AO16" s="119">
        <f t="shared" si="16"/>
        <v>0.2856</v>
      </c>
      <c r="AP16" s="118">
        <f t="shared" si="17"/>
        <v>0</v>
      </c>
      <c r="AQ16" s="119">
        <f t="shared" si="18"/>
        <v>0</v>
      </c>
      <c r="AR16" s="118">
        <f t="shared" si="19"/>
        <v>0</v>
      </c>
      <c r="AS16" s="119">
        <f t="shared" si="20"/>
        <v>0</v>
      </c>
      <c r="AT16" s="118">
        <f t="shared" si="21"/>
        <v>0</v>
      </c>
      <c r="AU16" s="119">
        <f t="shared" si="22"/>
        <v>0</v>
      </c>
      <c r="AV16" s="118">
        <f t="shared" si="23"/>
        <v>0</v>
      </c>
      <c r="AW16" s="119">
        <f t="shared" si="24"/>
        <v>0</v>
      </c>
      <c r="AX16" s="118">
        <f t="shared" si="25"/>
        <v>0</v>
      </c>
      <c r="AY16" s="119">
        <f t="shared" si="26"/>
        <v>0</v>
      </c>
      <c r="AZ16" s="118">
        <f t="shared" si="27"/>
        <v>1.3219284603421462</v>
      </c>
      <c r="BA16" s="119">
        <f t="shared" si="28"/>
        <v>1.3219</v>
      </c>
    </row>
    <row r="17" spans="1:53" ht="15">
      <c r="A17" s="69">
        <v>11</v>
      </c>
      <c r="B17" s="111" t="s">
        <v>148</v>
      </c>
      <c r="C17" s="111" t="s">
        <v>149</v>
      </c>
      <c r="D17" s="111" t="s">
        <v>676</v>
      </c>
      <c r="E17" s="126"/>
      <c r="F17" s="113">
        <v>1E-09</v>
      </c>
      <c r="G17" s="114">
        <f t="shared" si="0"/>
        <v>0</v>
      </c>
      <c r="H17" s="126"/>
      <c r="I17" s="113">
        <v>1E-09</v>
      </c>
      <c r="J17" s="114">
        <f t="shared" si="1"/>
        <v>0</v>
      </c>
      <c r="K17" s="135">
        <v>32</v>
      </c>
      <c r="L17" s="113">
        <v>1302</v>
      </c>
      <c r="M17" s="114">
        <f t="shared" si="2"/>
        <v>2.4578</v>
      </c>
      <c r="N17" s="135"/>
      <c r="O17" s="113">
        <v>1E-09</v>
      </c>
      <c r="P17" s="114">
        <f t="shared" si="3"/>
        <v>0</v>
      </c>
      <c r="Q17" s="135"/>
      <c r="R17" s="113">
        <v>1E-09</v>
      </c>
      <c r="S17" s="114">
        <f t="shared" si="4"/>
        <v>0</v>
      </c>
      <c r="T17" s="135"/>
      <c r="U17" s="113">
        <v>1E-09</v>
      </c>
      <c r="V17" s="114">
        <f t="shared" si="5"/>
        <v>0</v>
      </c>
      <c r="W17" s="135">
        <v>1</v>
      </c>
      <c r="X17" s="113">
        <v>1178</v>
      </c>
      <c r="Y17" s="114">
        <f t="shared" si="6"/>
        <v>0.0849</v>
      </c>
      <c r="Z17" s="135"/>
      <c r="AA17" s="113">
        <v>1E-09</v>
      </c>
      <c r="AB17" s="114">
        <f t="shared" si="7"/>
        <v>0</v>
      </c>
      <c r="AC17" s="135">
        <v>1</v>
      </c>
      <c r="AD17" s="113">
        <v>955</v>
      </c>
      <c r="AE17" s="114">
        <f t="shared" si="8"/>
        <v>0.1047</v>
      </c>
      <c r="AF17" s="149">
        <f t="shared" si="9"/>
        <v>3</v>
      </c>
      <c r="AG17" s="116">
        <f t="shared" si="10"/>
        <v>2.6474</v>
      </c>
      <c r="AH17" s="131">
        <v>11</v>
      </c>
      <c r="AI17" s="117"/>
      <c r="AJ17" s="120">
        <f t="shared" si="11"/>
        <v>0</v>
      </c>
      <c r="AK17" s="119">
        <f t="shared" si="12"/>
        <v>0</v>
      </c>
      <c r="AL17" s="118">
        <f t="shared" si="13"/>
        <v>0</v>
      </c>
      <c r="AM17" s="119">
        <f t="shared" si="14"/>
        <v>0</v>
      </c>
      <c r="AN17" s="118">
        <f t="shared" si="15"/>
        <v>2.457757296466974</v>
      </c>
      <c r="AO17" s="119">
        <f t="shared" si="16"/>
        <v>2.4578</v>
      </c>
      <c r="AP17" s="118">
        <f t="shared" si="17"/>
        <v>0</v>
      </c>
      <c r="AQ17" s="119">
        <f t="shared" si="18"/>
        <v>0</v>
      </c>
      <c r="AR17" s="118">
        <f t="shared" si="19"/>
        <v>0</v>
      </c>
      <c r="AS17" s="119">
        <f t="shared" si="20"/>
        <v>0</v>
      </c>
      <c r="AT17" s="118">
        <f t="shared" si="21"/>
        <v>0</v>
      </c>
      <c r="AU17" s="119">
        <f t="shared" si="22"/>
        <v>0</v>
      </c>
      <c r="AV17" s="118">
        <f t="shared" si="23"/>
        <v>0.08488964346349745</v>
      </c>
      <c r="AW17" s="119">
        <f t="shared" si="24"/>
        <v>0.0849</v>
      </c>
      <c r="AX17" s="118">
        <f t="shared" si="25"/>
        <v>0</v>
      </c>
      <c r="AY17" s="119">
        <f t="shared" si="26"/>
        <v>0</v>
      </c>
      <c r="AZ17" s="118">
        <f t="shared" si="27"/>
        <v>0.10471204188481675</v>
      </c>
      <c r="BA17" s="119">
        <f t="shared" si="28"/>
        <v>0.1047</v>
      </c>
    </row>
    <row r="18" spans="1:53" ht="15">
      <c r="A18" s="69">
        <v>12</v>
      </c>
      <c r="B18" s="154" t="s">
        <v>749</v>
      </c>
      <c r="C18" s="154" t="s">
        <v>110</v>
      </c>
      <c r="D18" s="154" t="s">
        <v>750</v>
      </c>
      <c r="E18" s="155"/>
      <c r="F18" s="156">
        <v>1E-09</v>
      </c>
      <c r="G18" s="153">
        <v>0</v>
      </c>
      <c r="H18" s="155"/>
      <c r="I18" s="156">
        <v>1E-09</v>
      </c>
      <c r="J18" s="153">
        <v>0</v>
      </c>
      <c r="K18" s="157"/>
      <c r="L18" s="156">
        <v>1E-09</v>
      </c>
      <c r="M18" s="153">
        <v>0</v>
      </c>
      <c r="N18" s="157">
        <v>33</v>
      </c>
      <c r="O18" s="156">
        <v>6772</v>
      </c>
      <c r="P18" s="153">
        <v>0.4873</v>
      </c>
      <c r="Q18" s="157"/>
      <c r="R18" s="156">
        <v>1E-09</v>
      </c>
      <c r="S18" s="153">
        <v>0</v>
      </c>
      <c r="T18" s="157">
        <v>28</v>
      </c>
      <c r="U18" s="156">
        <v>6558</v>
      </c>
      <c r="V18" s="153">
        <v>0.427</v>
      </c>
      <c r="W18" s="157"/>
      <c r="X18" s="156">
        <v>1E-09</v>
      </c>
      <c r="Y18" s="153">
        <v>0</v>
      </c>
      <c r="Z18" s="157">
        <v>99</v>
      </c>
      <c r="AA18" s="156">
        <v>5282</v>
      </c>
      <c r="AB18" s="153">
        <v>1.8743</v>
      </c>
      <c r="AC18" s="157"/>
      <c r="AD18" s="156">
        <v>1E-09</v>
      </c>
      <c r="AE18" s="153">
        <v>0</v>
      </c>
      <c r="AF18" s="159">
        <v>3</v>
      </c>
      <c r="AG18" s="158">
        <v>2.7886</v>
      </c>
      <c r="AH18" s="131">
        <v>12</v>
      </c>
      <c r="AI18" s="117"/>
      <c r="AJ18" s="120"/>
      <c r="AK18" s="119"/>
      <c r="AL18" s="118"/>
      <c r="AM18" s="119"/>
      <c r="AN18" s="118"/>
      <c r="AO18" s="119"/>
      <c r="AP18" s="118"/>
      <c r="AQ18" s="119"/>
      <c r="AR18" s="118"/>
      <c r="AS18" s="119"/>
      <c r="AT18" s="118"/>
      <c r="AU18" s="119"/>
      <c r="AV18" s="118"/>
      <c r="AW18" s="119"/>
      <c r="AX18" s="118"/>
      <c r="AY18" s="119"/>
      <c r="AZ18" s="118"/>
      <c r="BA18" s="119"/>
    </row>
    <row r="19" spans="1:53" ht="15">
      <c r="A19" s="69">
        <v>13</v>
      </c>
      <c r="B19" s="111" t="s">
        <v>138</v>
      </c>
      <c r="C19" s="111" t="s">
        <v>139</v>
      </c>
      <c r="D19" s="111" t="s">
        <v>677</v>
      </c>
      <c r="E19" s="126">
        <v>107</v>
      </c>
      <c r="F19" s="113">
        <v>4076</v>
      </c>
      <c r="G19" s="114">
        <f t="shared" si="0"/>
        <v>2.6251</v>
      </c>
      <c r="H19" s="126"/>
      <c r="I19" s="113">
        <v>1E-09</v>
      </c>
      <c r="J19" s="114">
        <f t="shared" si="1"/>
        <v>0</v>
      </c>
      <c r="K19" s="135">
        <v>8</v>
      </c>
      <c r="L19" s="113">
        <v>8570</v>
      </c>
      <c r="M19" s="114">
        <f t="shared" si="2"/>
        <v>0.0933</v>
      </c>
      <c r="N19" s="135">
        <v>9</v>
      </c>
      <c r="O19" s="113">
        <v>6772</v>
      </c>
      <c r="P19" s="114">
        <f t="shared" si="3"/>
        <v>0.1329</v>
      </c>
      <c r="Q19" s="135"/>
      <c r="R19" s="113">
        <v>1E-09</v>
      </c>
      <c r="S19" s="114">
        <f t="shared" si="4"/>
        <v>0</v>
      </c>
      <c r="T19" s="135"/>
      <c r="U19" s="113">
        <v>1E-09</v>
      </c>
      <c r="V19" s="114">
        <f t="shared" si="5"/>
        <v>0</v>
      </c>
      <c r="W19" s="135"/>
      <c r="X19" s="113">
        <v>1E-09</v>
      </c>
      <c r="Y19" s="114">
        <f t="shared" si="6"/>
        <v>0</v>
      </c>
      <c r="Z19" s="135"/>
      <c r="AA19" s="113">
        <v>1E-09</v>
      </c>
      <c r="AB19" s="114">
        <f t="shared" si="7"/>
        <v>0</v>
      </c>
      <c r="AC19" s="135"/>
      <c r="AD19" s="113">
        <v>1E-09</v>
      </c>
      <c r="AE19" s="114">
        <f t="shared" si="8"/>
        <v>0</v>
      </c>
      <c r="AF19" s="149">
        <f t="shared" si="9"/>
        <v>3</v>
      </c>
      <c r="AG19" s="116">
        <f t="shared" si="10"/>
        <v>2.8513</v>
      </c>
      <c r="AH19" s="131">
        <v>13</v>
      </c>
      <c r="AI19" s="117"/>
      <c r="AJ19" s="120">
        <f t="shared" si="11"/>
        <v>2.6251226692836114</v>
      </c>
      <c r="AK19" s="119">
        <f t="shared" si="12"/>
        <v>2.6251</v>
      </c>
      <c r="AL19" s="118">
        <f t="shared" si="13"/>
        <v>0</v>
      </c>
      <c r="AM19" s="119">
        <f t="shared" si="14"/>
        <v>0</v>
      </c>
      <c r="AN19" s="118">
        <f t="shared" si="15"/>
        <v>0.09334889148191365</v>
      </c>
      <c r="AO19" s="119">
        <f t="shared" si="16"/>
        <v>0.0933</v>
      </c>
      <c r="AP19" s="118">
        <f t="shared" si="17"/>
        <v>0.13290017720023628</v>
      </c>
      <c r="AQ19" s="119">
        <f t="shared" si="18"/>
        <v>0.1329</v>
      </c>
      <c r="AR19" s="118">
        <f t="shared" si="19"/>
        <v>0</v>
      </c>
      <c r="AS19" s="119">
        <f t="shared" si="20"/>
        <v>0</v>
      </c>
      <c r="AT19" s="118">
        <f t="shared" si="21"/>
        <v>0</v>
      </c>
      <c r="AU19" s="119">
        <f t="shared" si="22"/>
        <v>0</v>
      </c>
      <c r="AV19" s="118">
        <f t="shared" si="23"/>
        <v>0</v>
      </c>
      <c r="AW19" s="119">
        <f t="shared" si="24"/>
        <v>0</v>
      </c>
      <c r="AX19" s="118">
        <f t="shared" si="25"/>
        <v>0</v>
      </c>
      <c r="AY19" s="119">
        <f t="shared" si="26"/>
        <v>0</v>
      </c>
      <c r="AZ19" s="118">
        <f t="shared" si="27"/>
        <v>0</v>
      </c>
      <c r="BA19" s="119">
        <f t="shared" si="28"/>
        <v>0</v>
      </c>
    </row>
    <row r="20" spans="1:53" ht="15">
      <c r="A20" s="69">
        <v>14</v>
      </c>
      <c r="B20" s="111" t="s">
        <v>154</v>
      </c>
      <c r="C20" s="111" t="s">
        <v>155</v>
      </c>
      <c r="D20" s="111" t="s">
        <v>678</v>
      </c>
      <c r="E20" s="126">
        <v>47</v>
      </c>
      <c r="F20" s="113">
        <v>14271</v>
      </c>
      <c r="G20" s="114">
        <f t="shared" si="0"/>
        <v>0.3293</v>
      </c>
      <c r="H20" s="126"/>
      <c r="I20" s="113">
        <v>1E-09</v>
      </c>
      <c r="J20" s="114">
        <f t="shared" si="1"/>
        <v>0</v>
      </c>
      <c r="K20" s="130">
        <v>64</v>
      </c>
      <c r="L20" s="113">
        <v>2801</v>
      </c>
      <c r="M20" s="114">
        <f t="shared" si="2"/>
        <v>2.2849</v>
      </c>
      <c r="N20" s="130"/>
      <c r="O20" s="113">
        <v>1E-09</v>
      </c>
      <c r="P20" s="114">
        <f t="shared" si="3"/>
        <v>0</v>
      </c>
      <c r="Q20" s="130"/>
      <c r="R20" s="113">
        <v>1E-09</v>
      </c>
      <c r="S20" s="114">
        <f t="shared" si="4"/>
        <v>0</v>
      </c>
      <c r="T20" s="130"/>
      <c r="U20" s="113">
        <v>1E-09</v>
      </c>
      <c r="V20" s="114">
        <f t="shared" si="5"/>
        <v>0</v>
      </c>
      <c r="W20" s="130"/>
      <c r="X20" s="113">
        <v>1E-09</v>
      </c>
      <c r="Y20" s="114">
        <f t="shared" si="6"/>
        <v>0</v>
      </c>
      <c r="Z20" s="130">
        <v>2</v>
      </c>
      <c r="AA20" s="113">
        <v>646</v>
      </c>
      <c r="AB20" s="114">
        <f t="shared" si="7"/>
        <v>0.3096</v>
      </c>
      <c r="AC20" s="130"/>
      <c r="AD20" s="113">
        <v>1E-09</v>
      </c>
      <c r="AE20" s="114">
        <f t="shared" si="8"/>
        <v>0</v>
      </c>
      <c r="AF20" s="149">
        <f t="shared" si="9"/>
        <v>3</v>
      </c>
      <c r="AG20" s="116">
        <f t="shared" si="10"/>
        <v>2.9238</v>
      </c>
      <c r="AH20" s="131">
        <v>14</v>
      </c>
      <c r="AI20" s="117"/>
      <c r="AJ20" s="118">
        <f t="shared" si="11"/>
        <v>0.3293392193959779</v>
      </c>
      <c r="AK20" s="119">
        <f t="shared" si="12"/>
        <v>0.3293</v>
      </c>
      <c r="AL20" s="118">
        <f t="shared" si="13"/>
        <v>0</v>
      </c>
      <c r="AM20" s="119">
        <f t="shared" si="14"/>
        <v>0</v>
      </c>
      <c r="AN20" s="118">
        <f t="shared" si="15"/>
        <v>2.284898250624777</v>
      </c>
      <c r="AO20" s="119">
        <f t="shared" si="16"/>
        <v>2.2849</v>
      </c>
      <c r="AP20" s="118">
        <f t="shared" si="17"/>
        <v>0</v>
      </c>
      <c r="AQ20" s="119">
        <f t="shared" si="18"/>
        <v>0</v>
      </c>
      <c r="AR20" s="118">
        <f t="shared" si="19"/>
        <v>0</v>
      </c>
      <c r="AS20" s="119">
        <f t="shared" si="20"/>
        <v>0</v>
      </c>
      <c r="AT20" s="118">
        <f t="shared" si="21"/>
        <v>0</v>
      </c>
      <c r="AU20" s="119">
        <f t="shared" si="22"/>
        <v>0</v>
      </c>
      <c r="AV20" s="118">
        <f t="shared" si="23"/>
        <v>0</v>
      </c>
      <c r="AW20" s="119">
        <f t="shared" si="24"/>
        <v>0</v>
      </c>
      <c r="AX20" s="118">
        <f t="shared" si="25"/>
        <v>0.30959752321981426</v>
      </c>
      <c r="AY20" s="119">
        <f t="shared" si="26"/>
        <v>0.3096</v>
      </c>
      <c r="AZ20" s="118">
        <f t="shared" si="27"/>
        <v>0</v>
      </c>
      <c r="BA20" s="119">
        <f t="shared" si="28"/>
        <v>0</v>
      </c>
    </row>
    <row r="21" spans="1:53" ht="15">
      <c r="A21" s="69">
        <v>15</v>
      </c>
      <c r="B21" s="111" t="s">
        <v>679</v>
      </c>
      <c r="C21" s="111" t="s">
        <v>680</v>
      </c>
      <c r="D21" s="111" t="s">
        <v>681</v>
      </c>
      <c r="E21" s="126">
        <v>18</v>
      </c>
      <c r="F21" s="113">
        <v>14271</v>
      </c>
      <c r="G21" s="114">
        <f t="shared" si="0"/>
        <v>0.1261</v>
      </c>
      <c r="H21" s="126"/>
      <c r="I21" s="113">
        <v>1E-09</v>
      </c>
      <c r="J21" s="114">
        <f t="shared" si="1"/>
        <v>0</v>
      </c>
      <c r="K21" s="135">
        <v>14</v>
      </c>
      <c r="L21" s="113">
        <v>1302</v>
      </c>
      <c r="M21" s="114">
        <f t="shared" si="2"/>
        <v>1.0753</v>
      </c>
      <c r="N21" s="135"/>
      <c r="O21" s="113">
        <v>1E-09</v>
      </c>
      <c r="P21" s="114">
        <f t="shared" si="3"/>
        <v>0</v>
      </c>
      <c r="Q21" s="135"/>
      <c r="R21" s="113">
        <v>1E-09</v>
      </c>
      <c r="S21" s="114">
        <f t="shared" si="4"/>
        <v>0</v>
      </c>
      <c r="T21" s="135"/>
      <c r="U21" s="113">
        <v>1E-09</v>
      </c>
      <c r="V21" s="114">
        <f t="shared" si="5"/>
        <v>0</v>
      </c>
      <c r="W21" s="135"/>
      <c r="X21" s="113">
        <v>1E-09</v>
      </c>
      <c r="Y21" s="114">
        <f t="shared" si="6"/>
        <v>0</v>
      </c>
      <c r="Z21" s="135">
        <v>26</v>
      </c>
      <c r="AA21" s="113">
        <v>1388</v>
      </c>
      <c r="AB21" s="114">
        <f t="shared" si="7"/>
        <v>1.8732</v>
      </c>
      <c r="AC21" s="135"/>
      <c r="AD21" s="113">
        <v>1E-09</v>
      </c>
      <c r="AE21" s="114">
        <f t="shared" si="8"/>
        <v>0</v>
      </c>
      <c r="AF21" s="149">
        <f t="shared" si="9"/>
        <v>3</v>
      </c>
      <c r="AG21" s="116">
        <f t="shared" si="10"/>
        <v>3.0746</v>
      </c>
      <c r="AH21" s="160">
        <v>15</v>
      </c>
      <c r="AI21" s="117"/>
      <c r="AJ21" s="120">
        <f t="shared" si="11"/>
        <v>0.12612991381122557</v>
      </c>
      <c r="AK21" s="119">
        <f t="shared" si="12"/>
        <v>0.1261</v>
      </c>
      <c r="AL21" s="118">
        <f t="shared" si="13"/>
        <v>0</v>
      </c>
      <c r="AM21" s="119">
        <f t="shared" si="14"/>
        <v>0</v>
      </c>
      <c r="AN21" s="118">
        <f t="shared" si="15"/>
        <v>1.075268817204301</v>
      </c>
      <c r="AO21" s="119">
        <f t="shared" si="16"/>
        <v>1.0753</v>
      </c>
      <c r="AP21" s="118">
        <f t="shared" si="17"/>
        <v>0</v>
      </c>
      <c r="AQ21" s="119">
        <f t="shared" si="18"/>
        <v>0</v>
      </c>
      <c r="AR21" s="118">
        <f t="shared" si="19"/>
        <v>0</v>
      </c>
      <c r="AS21" s="119">
        <f t="shared" si="20"/>
        <v>0</v>
      </c>
      <c r="AT21" s="118">
        <f t="shared" si="21"/>
        <v>0</v>
      </c>
      <c r="AU21" s="119">
        <f t="shared" si="22"/>
        <v>0</v>
      </c>
      <c r="AV21" s="118">
        <f t="shared" si="23"/>
        <v>0</v>
      </c>
      <c r="AW21" s="119">
        <f t="shared" si="24"/>
        <v>0</v>
      </c>
      <c r="AX21" s="118">
        <f t="shared" si="25"/>
        <v>1.8731988472622478</v>
      </c>
      <c r="AY21" s="119">
        <f t="shared" si="26"/>
        <v>1.8732</v>
      </c>
      <c r="AZ21" s="118">
        <f t="shared" si="27"/>
        <v>0</v>
      </c>
      <c r="BA21" s="119">
        <f t="shared" si="28"/>
        <v>0</v>
      </c>
    </row>
    <row r="29" ht="15">
      <c r="B29" t="s">
        <v>21</v>
      </c>
    </row>
  </sheetData>
  <sheetProtection/>
  <mergeCells count="9">
    <mergeCell ref="W2:Y2"/>
    <mergeCell ref="Z2:AB2"/>
    <mergeCell ref="AC2:AE2"/>
    <mergeCell ref="E2:G2"/>
    <mergeCell ref="H2:J2"/>
    <mergeCell ref="K2:M2"/>
    <mergeCell ref="N2:P2"/>
    <mergeCell ref="Q2:S2"/>
    <mergeCell ref="T2:V2"/>
  </mergeCells>
  <conditionalFormatting sqref="AF7:AF21">
    <cfRule type="cellIs" priority="39" dxfId="84" operator="lessThan" stopIfTrue="1">
      <formula>2</formula>
    </cfRule>
  </conditionalFormatting>
  <conditionalFormatting sqref="AF7:AF21">
    <cfRule type="cellIs" priority="40" dxfId="84" operator="lessThan" stopIfTrue="1">
      <formula>6</formula>
    </cfRule>
  </conditionalFormatting>
  <conditionalFormatting sqref="AF7:AF21">
    <cfRule type="cellIs" priority="36" dxfId="84" operator="equal" stopIfTrue="1">
      <formula>2</formula>
    </cfRule>
  </conditionalFormatting>
  <conditionalFormatting sqref="AF7:AF21">
    <cfRule type="cellIs" priority="38" dxfId="85" operator="equal" stopIfTrue="1">
      <formula>2</formula>
    </cfRule>
  </conditionalFormatting>
  <conditionalFormatting sqref="AF7:AF21">
    <cfRule type="cellIs" priority="37" dxfId="85" operator="equal" stopIfTrue="1">
      <formula>3</formula>
    </cfRule>
  </conditionalFormatting>
  <conditionalFormatting sqref="G7:G21 J7:J21 M7:M21 P7:P21 S7:S21 V7:V21 Y7:Y21 AB7:AB21 AE7:AE21">
    <cfRule type="cellIs" priority="27" dxfId="84" operator="greaterThan" stopIfTrue="1">
      <formula>10</formula>
    </cfRule>
  </conditionalFormatting>
  <printOptions/>
  <pageMargins left="0.7000000000000001" right="0.7000000000000001" top="0.75" bottom="0.75" header="0.30000000000000004" footer="0.30000000000000004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C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9.7109375" style="0" customWidth="1"/>
    <col min="3" max="3" width="20.421875" style="0" customWidth="1"/>
    <col min="4" max="4" width="12.28125" style="0" customWidth="1"/>
    <col min="5" max="22" width="7.57421875" style="0" customWidth="1"/>
    <col min="23" max="31" width="7.57421875" style="0" hidden="1" customWidth="1"/>
    <col min="32" max="33" width="9.140625" style="0" customWidth="1"/>
    <col min="34" max="34" width="4.140625" style="0" customWidth="1"/>
    <col min="35" max="53" width="0" style="0" hidden="1" customWidth="1"/>
    <col min="54" max="54" width="9.140625" style="0" customWidth="1"/>
  </cols>
  <sheetData>
    <row r="1" spans="1:53" ht="16.5" thickBot="1">
      <c r="A1" s="26"/>
      <c r="B1" s="31" t="s">
        <v>20</v>
      </c>
      <c r="C1" s="147"/>
      <c r="D1" s="28"/>
      <c r="E1" s="28"/>
      <c r="F1" s="31"/>
      <c r="G1" s="31"/>
      <c r="H1" s="31"/>
      <c r="I1" s="31"/>
      <c r="J1" s="28"/>
      <c r="K1" s="28"/>
      <c r="L1" s="31"/>
      <c r="M1" s="28"/>
      <c r="N1" s="31"/>
      <c r="O1" s="31"/>
      <c r="P1" s="28"/>
      <c r="Q1" s="31"/>
      <c r="R1" s="31"/>
      <c r="S1" s="28"/>
      <c r="T1" s="31"/>
      <c r="U1" s="31"/>
      <c r="V1" s="28"/>
      <c r="W1" s="28"/>
      <c r="X1" s="28"/>
      <c r="Y1" s="28"/>
      <c r="Z1" s="31"/>
      <c r="AA1" s="31"/>
      <c r="AB1" s="28"/>
      <c r="AC1" s="31"/>
      <c r="AD1" s="31"/>
      <c r="AE1" s="28"/>
      <c r="AF1" s="80"/>
      <c r="AG1" s="81"/>
      <c r="AH1" s="59"/>
      <c r="AI1" s="31"/>
      <c r="AJ1" s="28"/>
      <c r="AK1" s="31"/>
      <c r="AL1" s="31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ht="15.75" thickBot="1">
      <c r="A2" s="26"/>
      <c r="B2" s="31" t="s">
        <v>682</v>
      </c>
      <c r="C2" s="31"/>
      <c r="D2" s="28"/>
      <c r="E2" s="166" t="s">
        <v>163</v>
      </c>
      <c r="F2" s="166"/>
      <c r="G2" s="166"/>
      <c r="H2" s="166" t="s">
        <v>164</v>
      </c>
      <c r="I2" s="166"/>
      <c r="J2" s="166"/>
      <c r="K2" s="166" t="s">
        <v>131</v>
      </c>
      <c r="L2" s="166"/>
      <c r="M2" s="166"/>
      <c r="N2" s="166" t="s">
        <v>132</v>
      </c>
      <c r="O2" s="166"/>
      <c r="P2" s="166"/>
      <c r="Q2" s="166" t="s">
        <v>165</v>
      </c>
      <c r="R2" s="166"/>
      <c r="S2" s="166"/>
      <c r="T2" s="166" t="s">
        <v>683</v>
      </c>
      <c r="U2" s="166"/>
      <c r="V2" s="166"/>
      <c r="W2" s="166" t="s">
        <v>131</v>
      </c>
      <c r="X2" s="166"/>
      <c r="Y2" s="166"/>
      <c r="Z2" s="166" t="s">
        <v>652</v>
      </c>
      <c r="AA2" s="166"/>
      <c r="AB2" s="166"/>
      <c r="AC2" s="166" t="s">
        <v>653</v>
      </c>
      <c r="AD2" s="166"/>
      <c r="AE2" s="166"/>
      <c r="AF2" s="84"/>
      <c r="AG2" s="81"/>
      <c r="AH2" s="59"/>
      <c r="AI2" s="28"/>
      <c r="AJ2" s="28"/>
      <c r="AK2" s="83" t="s">
        <v>368</v>
      </c>
      <c r="AL2" s="83" t="s">
        <v>369</v>
      </c>
      <c r="AM2" s="83" t="s">
        <v>369</v>
      </c>
      <c r="AN2" s="83" t="s">
        <v>370</v>
      </c>
      <c r="AO2" s="83" t="s">
        <v>370</v>
      </c>
      <c r="AP2" s="83" t="s">
        <v>371</v>
      </c>
      <c r="AQ2" s="83" t="s">
        <v>371</v>
      </c>
      <c r="AR2" s="83" t="s">
        <v>372</v>
      </c>
      <c r="AS2" s="83" t="s">
        <v>372</v>
      </c>
      <c r="AT2" s="83" t="s">
        <v>373</v>
      </c>
      <c r="AU2" s="83" t="s">
        <v>373</v>
      </c>
      <c r="AV2" s="83" t="s">
        <v>654</v>
      </c>
      <c r="AW2" s="83" t="s">
        <v>654</v>
      </c>
      <c r="AX2" s="83" t="s">
        <v>655</v>
      </c>
      <c r="AY2" s="83" t="s">
        <v>655</v>
      </c>
      <c r="AZ2" s="83" t="s">
        <v>656</v>
      </c>
      <c r="BA2" s="83" t="s">
        <v>656</v>
      </c>
    </row>
    <row r="3" spans="1:53" ht="15">
      <c r="A3" s="26"/>
      <c r="B3" s="28"/>
      <c r="C3" s="31"/>
      <c r="D3" s="3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6"/>
      <c r="AG3" s="81"/>
      <c r="AH3" s="59"/>
      <c r="AI3" s="28"/>
      <c r="AJ3" s="87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1:55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31" t="s">
        <v>376</v>
      </c>
      <c r="R4" s="31" t="s">
        <v>377</v>
      </c>
      <c r="S4" s="31" t="s">
        <v>95</v>
      </c>
      <c r="T4" s="31" t="s">
        <v>376</v>
      </c>
      <c r="U4" s="31" t="s">
        <v>377</v>
      </c>
      <c r="V4" s="31" t="s">
        <v>95</v>
      </c>
      <c r="W4" s="31" t="s">
        <v>376</v>
      </c>
      <c r="X4" s="31" t="s">
        <v>377</v>
      </c>
      <c r="Y4" s="31" t="s">
        <v>95</v>
      </c>
      <c r="Z4" s="31" t="s">
        <v>376</v>
      </c>
      <c r="AA4" s="31" t="s">
        <v>377</v>
      </c>
      <c r="AB4" s="31" t="s">
        <v>95</v>
      </c>
      <c r="AC4" s="31" t="s">
        <v>376</v>
      </c>
      <c r="AD4" s="31" t="s">
        <v>377</v>
      </c>
      <c r="AE4" s="31" t="s">
        <v>95</v>
      </c>
      <c r="AF4" s="80" t="s">
        <v>54</v>
      </c>
      <c r="AG4" s="81" t="s">
        <v>378</v>
      </c>
      <c r="AH4" s="88" t="s">
        <v>47</v>
      </c>
      <c r="AI4" s="31"/>
      <c r="AJ4" s="80" t="s">
        <v>52</v>
      </c>
      <c r="AK4" s="31" t="s">
        <v>95</v>
      </c>
      <c r="AL4" s="31" t="s">
        <v>95</v>
      </c>
      <c r="AM4" s="31" t="s">
        <v>95</v>
      </c>
      <c r="AN4" s="31" t="s">
        <v>95</v>
      </c>
      <c r="AO4" s="31" t="s">
        <v>95</v>
      </c>
      <c r="AP4" s="31" t="s">
        <v>95</v>
      </c>
      <c r="AQ4" s="31" t="s">
        <v>95</v>
      </c>
      <c r="AR4" s="31" t="s">
        <v>95</v>
      </c>
      <c r="AS4" s="31" t="s">
        <v>95</v>
      </c>
      <c r="AT4" s="31" t="s">
        <v>95</v>
      </c>
      <c r="AU4" s="31" t="s">
        <v>95</v>
      </c>
      <c r="AV4" s="31" t="s">
        <v>657</v>
      </c>
      <c r="AW4" s="31" t="s">
        <v>95</v>
      </c>
      <c r="AX4" s="31" t="s">
        <v>95</v>
      </c>
      <c r="AY4" s="31" t="s">
        <v>95</v>
      </c>
      <c r="AZ4" s="31" t="s">
        <v>95</v>
      </c>
      <c r="BA4" s="31" t="s">
        <v>95</v>
      </c>
      <c r="BB4" s="89"/>
      <c r="BC4" s="89"/>
    </row>
    <row r="5" spans="1:55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31" t="s">
        <v>380</v>
      </c>
      <c r="R5" s="31" t="s">
        <v>381</v>
      </c>
      <c r="S5" s="31"/>
      <c r="T5" s="31" t="s">
        <v>380</v>
      </c>
      <c r="U5" s="31" t="s">
        <v>381</v>
      </c>
      <c r="V5" s="31"/>
      <c r="W5" s="31" t="s">
        <v>380</v>
      </c>
      <c r="X5" s="31" t="s">
        <v>381</v>
      </c>
      <c r="Y5" s="31"/>
      <c r="Z5" s="31" t="s">
        <v>380</v>
      </c>
      <c r="AA5" s="31" t="s">
        <v>381</v>
      </c>
      <c r="AB5" s="31"/>
      <c r="AC5" s="31" t="s">
        <v>380</v>
      </c>
      <c r="AD5" s="31" t="s">
        <v>381</v>
      </c>
      <c r="AE5" s="31"/>
      <c r="AF5" s="80" t="s">
        <v>61</v>
      </c>
      <c r="AG5" s="81" t="s">
        <v>382</v>
      </c>
      <c r="AH5" s="88"/>
      <c r="AI5" s="31"/>
      <c r="AJ5" s="80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89"/>
      <c r="BC5" s="89"/>
    </row>
    <row r="6" spans="1:55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0"/>
      <c r="AG6" s="81"/>
      <c r="AH6" s="88"/>
      <c r="AI6" s="31"/>
      <c r="AJ6" s="8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89"/>
      <c r="BC6" s="89"/>
    </row>
    <row r="7" spans="1:53" ht="15">
      <c r="A7" s="69">
        <v>1</v>
      </c>
      <c r="B7" s="111" t="s">
        <v>684</v>
      </c>
      <c r="C7" s="111" t="s">
        <v>685</v>
      </c>
      <c r="D7" s="111" t="s">
        <v>686</v>
      </c>
      <c r="E7" s="126"/>
      <c r="F7" s="113">
        <v>1E-09</v>
      </c>
      <c r="G7" s="114">
        <f aca="true" t="shared" si="0" ref="G7:G21">ROUND(AJ7,4)</f>
        <v>0</v>
      </c>
      <c r="H7" s="135"/>
      <c r="I7" s="113">
        <v>1E-09</v>
      </c>
      <c r="J7" s="114">
        <f aca="true" t="shared" si="1" ref="J7:J21">ROUND(AT7,4)</f>
        <v>0</v>
      </c>
      <c r="K7" s="126">
        <v>18</v>
      </c>
      <c r="L7" s="113">
        <v>6842</v>
      </c>
      <c r="M7" s="114">
        <f aca="true" t="shared" si="2" ref="M7:M21">ROUND(AL7,4)</f>
        <v>0.2631</v>
      </c>
      <c r="N7" s="135"/>
      <c r="O7" s="113">
        <v>1E-09</v>
      </c>
      <c r="P7" s="114">
        <f aca="true" t="shared" si="3" ref="P7:P21">ROUND(AN7,4)</f>
        <v>0</v>
      </c>
      <c r="Q7" s="135"/>
      <c r="R7" s="113">
        <v>1E-09</v>
      </c>
      <c r="S7" s="114">
        <f aca="true" t="shared" si="4" ref="S7:S21">ROUND(AP7,4)</f>
        <v>0</v>
      </c>
      <c r="T7" s="135">
        <v>4</v>
      </c>
      <c r="U7" s="113">
        <v>2209</v>
      </c>
      <c r="V7" s="114">
        <f aca="true" t="shared" si="5" ref="V7:V21">ROUND(AR7,4)</f>
        <v>0.1811</v>
      </c>
      <c r="W7" s="135"/>
      <c r="X7" s="113">
        <v>1E-09</v>
      </c>
      <c r="Y7" s="114">
        <f aca="true" t="shared" si="6" ref="Y7:Y21">ROUND(AX7,4)</f>
        <v>0</v>
      </c>
      <c r="Z7" s="135"/>
      <c r="AA7" s="113">
        <v>1E-09</v>
      </c>
      <c r="AB7" s="114">
        <f aca="true" t="shared" si="7" ref="AB7:AB21">ROUND(AX7,4)</f>
        <v>0</v>
      </c>
      <c r="AC7" s="135"/>
      <c r="AD7" s="113">
        <v>1E-09</v>
      </c>
      <c r="AE7" s="114">
        <f aca="true" t="shared" si="8" ref="AE7:AE21">ROUND(AZ7,4)</f>
        <v>0</v>
      </c>
      <c r="AF7" s="149">
        <f aca="true" t="shared" si="9" ref="AF7:AF21">COUNT(E7,K7,N7,Q7,T7,H7,W7,Z7,AC7)</f>
        <v>2</v>
      </c>
      <c r="AG7" s="116">
        <f aca="true" t="shared" si="10" ref="AG7:AG21">(AK7+AM7+AO7+AQ7+AS7+AU7+AW7+AY7+BA7)</f>
        <v>0.44420000000000004</v>
      </c>
      <c r="AH7" s="131">
        <v>1</v>
      </c>
      <c r="AI7" s="150"/>
      <c r="AJ7" s="120">
        <f aca="true" t="shared" si="11" ref="AJ7:AJ21">(E7*100)/F7</f>
        <v>0</v>
      </c>
      <c r="AK7" s="119">
        <f aca="true" t="shared" si="12" ref="AK7:AK21">ROUND(AJ7,4)</f>
        <v>0</v>
      </c>
      <c r="AL7" s="118">
        <f aca="true" t="shared" si="13" ref="AL7:AL21">(K7*100)/L7</f>
        <v>0.2630809704764689</v>
      </c>
      <c r="AM7" s="119">
        <f aca="true" t="shared" si="14" ref="AM7:AM21">ROUND(AL7,4)</f>
        <v>0.2631</v>
      </c>
      <c r="AN7" s="118">
        <f aca="true" t="shared" si="15" ref="AN7:AN21">(N7*100)/O7</f>
        <v>0</v>
      </c>
      <c r="AO7" s="119">
        <f aca="true" t="shared" si="16" ref="AO7:AO21">ROUND(AN7,4)</f>
        <v>0</v>
      </c>
      <c r="AP7" s="118">
        <f aca="true" t="shared" si="17" ref="AP7:AP21">(Q7*100)/R7</f>
        <v>0</v>
      </c>
      <c r="AQ7" s="119">
        <f aca="true" t="shared" si="18" ref="AQ7:AQ21">ROUND(AP7,4)</f>
        <v>0</v>
      </c>
      <c r="AR7" s="118">
        <f aca="true" t="shared" si="19" ref="AR7:AR21">(T7*100)/U7</f>
        <v>0.1810774105930285</v>
      </c>
      <c r="AS7" s="119">
        <f aca="true" t="shared" si="20" ref="AS7:AS21">ROUND(AR7,4)</f>
        <v>0.1811</v>
      </c>
      <c r="AT7" s="118">
        <f aca="true" t="shared" si="21" ref="AT7:AT21">(H7*100)/I7</f>
        <v>0</v>
      </c>
      <c r="AU7" s="119">
        <f aca="true" t="shared" si="22" ref="AU7:AU21">ROUND(AT7,4)</f>
        <v>0</v>
      </c>
      <c r="AV7" s="118">
        <f aca="true" t="shared" si="23" ref="AV7:AV21">(W7*100)/X7</f>
        <v>0</v>
      </c>
      <c r="AW7" s="119">
        <f aca="true" t="shared" si="24" ref="AW7:AW21">ROUND(AV7,4)</f>
        <v>0</v>
      </c>
      <c r="AX7" s="118">
        <f aca="true" t="shared" si="25" ref="AX7:AX21">(Z7*100)/AA7</f>
        <v>0</v>
      </c>
      <c r="AY7" s="119">
        <f aca="true" t="shared" si="26" ref="AY7:AY21">ROUND(AX7,4)</f>
        <v>0</v>
      </c>
      <c r="AZ7" s="118">
        <f aca="true" t="shared" si="27" ref="AZ7:AZ21">(AC7*100)/AD7</f>
        <v>0</v>
      </c>
      <c r="BA7" s="119">
        <f aca="true" t="shared" si="28" ref="BA7:BA21">ROUND(AZ7,4)</f>
        <v>0</v>
      </c>
    </row>
    <row r="8" spans="1:53" ht="15">
      <c r="A8" s="69">
        <v>2</v>
      </c>
      <c r="B8" s="111" t="s">
        <v>138</v>
      </c>
      <c r="C8" s="111" t="s">
        <v>139</v>
      </c>
      <c r="D8" s="111" t="s">
        <v>687</v>
      </c>
      <c r="E8" s="126"/>
      <c r="F8" s="113">
        <v>1E-09</v>
      </c>
      <c r="G8" s="114">
        <f t="shared" si="0"/>
        <v>0</v>
      </c>
      <c r="H8" s="135">
        <v>1</v>
      </c>
      <c r="I8" s="113">
        <v>351</v>
      </c>
      <c r="J8" s="114">
        <f t="shared" si="1"/>
        <v>0.2849</v>
      </c>
      <c r="K8" s="126"/>
      <c r="L8" s="113">
        <v>1E-09</v>
      </c>
      <c r="M8" s="114">
        <f t="shared" si="2"/>
        <v>0</v>
      </c>
      <c r="N8" s="135">
        <v>3</v>
      </c>
      <c r="O8" s="113">
        <v>972</v>
      </c>
      <c r="P8" s="114">
        <f t="shared" si="3"/>
        <v>0.3086</v>
      </c>
      <c r="Q8" s="135"/>
      <c r="R8" s="113">
        <v>1E-09</v>
      </c>
      <c r="S8" s="114">
        <f t="shared" si="4"/>
        <v>0</v>
      </c>
      <c r="T8" s="135"/>
      <c r="U8" s="113">
        <v>1E-09</v>
      </c>
      <c r="V8" s="114">
        <f t="shared" si="5"/>
        <v>0</v>
      </c>
      <c r="W8" s="135"/>
      <c r="X8" s="113">
        <v>1E-09</v>
      </c>
      <c r="Y8" s="114">
        <f t="shared" si="6"/>
        <v>0</v>
      </c>
      <c r="Z8" s="135"/>
      <c r="AA8" s="113">
        <v>1E-09</v>
      </c>
      <c r="AB8" s="114">
        <f t="shared" si="7"/>
        <v>0</v>
      </c>
      <c r="AC8" s="135"/>
      <c r="AD8" s="113">
        <v>1E-09</v>
      </c>
      <c r="AE8" s="114">
        <f t="shared" si="8"/>
        <v>0</v>
      </c>
      <c r="AF8" s="149">
        <f t="shared" si="9"/>
        <v>2</v>
      </c>
      <c r="AG8" s="116">
        <f t="shared" si="10"/>
        <v>0.5934999999999999</v>
      </c>
      <c r="AH8" s="131">
        <v>2</v>
      </c>
      <c r="AI8" s="117"/>
      <c r="AJ8" s="120">
        <f t="shared" si="11"/>
        <v>0</v>
      </c>
      <c r="AK8" s="119">
        <f t="shared" si="12"/>
        <v>0</v>
      </c>
      <c r="AL8" s="118">
        <f t="shared" si="13"/>
        <v>0</v>
      </c>
      <c r="AM8" s="119">
        <f t="shared" si="14"/>
        <v>0</v>
      </c>
      <c r="AN8" s="118">
        <f t="shared" si="15"/>
        <v>0.30864197530864196</v>
      </c>
      <c r="AO8" s="119">
        <f t="shared" si="16"/>
        <v>0.3086</v>
      </c>
      <c r="AP8" s="118">
        <f t="shared" si="17"/>
        <v>0</v>
      </c>
      <c r="AQ8" s="119">
        <f t="shared" si="18"/>
        <v>0</v>
      </c>
      <c r="AR8" s="118">
        <f t="shared" si="19"/>
        <v>0</v>
      </c>
      <c r="AS8" s="119">
        <f t="shared" si="20"/>
        <v>0</v>
      </c>
      <c r="AT8" s="118">
        <f t="shared" si="21"/>
        <v>0.2849002849002849</v>
      </c>
      <c r="AU8" s="119">
        <f t="shared" si="22"/>
        <v>0.2849</v>
      </c>
      <c r="AV8" s="118">
        <f t="shared" si="23"/>
        <v>0</v>
      </c>
      <c r="AW8" s="119">
        <f t="shared" si="24"/>
        <v>0</v>
      </c>
      <c r="AX8" s="118">
        <f t="shared" si="25"/>
        <v>0</v>
      </c>
      <c r="AY8" s="119">
        <f t="shared" si="26"/>
        <v>0</v>
      </c>
      <c r="AZ8" s="118">
        <f t="shared" si="27"/>
        <v>0</v>
      </c>
      <c r="BA8" s="119">
        <f t="shared" si="28"/>
        <v>0</v>
      </c>
    </row>
    <row r="9" spans="1:53" ht="15">
      <c r="A9" s="69">
        <v>3</v>
      </c>
      <c r="B9" s="111" t="s">
        <v>688</v>
      </c>
      <c r="C9" s="111" t="s">
        <v>689</v>
      </c>
      <c r="D9" s="111" t="s">
        <v>690</v>
      </c>
      <c r="E9" s="126"/>
      <c r="F9" s="113">
        <v>1E-09</v>
      </c>
      <c r="G9" s="114">
        <f t="shared" si="0"/>
        <v>0</v>
      </c>
      <c r="H9" s="135"/>
      <c r="I9" s="113">
        <v>1E-09</v>
      </c>
      <c r="J9" s="114">
        <f t="shared" si="1"/>
        <v>0</v>
      </c>
      <c r="K9" s="126">
        <v>7</v>
      </c>
      <c r="L9" s="113">
        <v>1900</v>
      </c>
      <c r="M9" s="114">
        <f t="shared" si="2"/>
        <v>0.3684</v>
      </c>
      <c r="N9" s="135"/>
      <c r="O9" s="113">
        <v>1E-09</v>
      </c>
      <c r="P9" s="114">
        <f t="shared" si="3"/>
        <v>0</v>
      </c>
      <c r="Q9" s="135"/>
      <c r="R9" s="113">
        <v>1E-09</v>
      </c>
      <c r="S9" s="114">
        <f t="shared" si="4"/>
        <v>0</v>
      </c>
      <c r="T9" s="135">
        <v>20</v>
      </c>
      <c r="U9" s="113">
        <v>6972</v>
      </c>
      <c r="V9" s="114">
        <f t="shared" si="5"/>
        <v>0.2869</v>
      </c>
      <c r="W9" s="135"/>
      <c r="X9" s="113">
        <v>1E-09</v>
      </c>
      <c r="Y9" s="114">
        <f t="shared" si="6"/>
        <v>0</v>
      </c>
      <c r="Z9" s="135"/>
      <c r="AA9" s="113">
        <v>1E-09</v>
      </c>
      <c r="AB9" s="114">
        <f t="shared" si="7"/>
        <v>0</v>
      </c>
      <c r="AC9" s="135"/>
      <c r="AD9" s="113">
        <v>1E-09</v>
      </c>
      <c r="AE9" s="114">
        <f t="shared" si="8"/>
        <v>0</v>
      </c>
      <c r="AF9" s="149">
        <f t="shared" si="9"/>
        <v>2</v>
      </c>
      <c r="AG9" s="116">
        <f t="shared" si="10"/>
        <v>0.6553</v>
      </c>
      <c r="AH9" s="131">
        <v>3</v>
      </c>
      <c r="AI9" s="117"/>
      <c r="AJ9" s="118">
        <f t="shared" si="11"/>
        <v>0</v>
      </c>
      <c r="AK9" s="119">
        <f t="shared" si="12"/>
        <v>0</v>
      </c>
      <c r="AL9" s="118">
        <f t="shared" si="13"/>
        <v>0.3684210526315789</v>
      </c>
      <c r="AM9" s="119">
        <f t="shared" si="14"/>
        <v>0.3684</v>
      </c>
      <c r="AN9" s="118">
        <f t="shared" si="15"/>
        <v>0</v>
      </c>
      <c r="AO9" s="119">
        <f t="shared" si="16"/>
        <v>0</v>
      </c>
      <c r="AP9" s="118">
        <f t="shared" si="17"/>
        <v>0</v>
      </c>
      <c r="AQ9" s="119">
        <f t="shared" si="18"/>
        <v>0</v>
      </c>
      <c r="AR9" s="118">
        <f t="shared" si="19"/>
        <v>0.2868617326448652</v>
      </c>
      <c r="AS9" s="119">
        <f t="shared" si="20"/>
        <v>0.2869</v>
      </c>
      <c r="AT9" s="118">
        <f t="shared" si="21"/>
        <v>0</v>
      </c>
      <c r="AU9" s="119">
        <f t="shared" si="22"/>
        <v>0</v>
      </c>
      <c r="AV9" s="118">
        <f t="shared" si="23"/>
        <v>0</v>
      </c>
      <c r="AW9" s="119">
        <f t="shared" si="24"/>
        <v>0</v>
      </c>
      <c r="AX9" s="118">
        <f t="shared" si="25"/>
        <v>0</v>
      </c>
      <c r="AY9" s="119">
        <f t="shared" si="26"/>
        <v>0</v>
      </c>
      <c r="AZ9" s="118">
        <f t="shared" si="27"/>
        <v>0</v>
      </c>
      <c r="BA9" s="119">
        <f t="shared" si="28"/>
        <v>0</v>
      </c>
    </row>
    <row r="10" spans="1:53" ht="15">
      <c r="A10" s="69">
        <v>4</v>
      </c>
      <c r="B10" s="111" t="s">
        <v>691</v>
      </c>
      <c r="C10" s="111" t="s">
        <v>692</v>
      </c>
      <c r="D10" s="111" t="s">
        <v>693</v>
      </c>
      <c r="E10" s="126"/>
      <c r="F10" s="113">
        <v>1E-09</v>
      </c>
      <c r="G10" s="114">
        <f t="shared" si="0"/>
        <v>0</v>
      </c>
      <c r="H10" s="135">
        <v>25</v>
      </c>
      <c r="I10" s="113">
        <v>6134</v>
      </c>
      <c r="J10" s="114">
        <f t="shared" si="1"/>
        <v>0.4076</v>
      </c>
      <c r="K10" s="126"/>
      <c r="L10" s="113">
        <v>1E-09</v>
      </c>
      <c r="M10" s="114">
        <f t="shared" si="2"/>
        <v>0</v>
      </c>
      <c r="N10" s="135">
        <v>1</v>
      </c>
      <c r="O10" s="113">
        <v>329</v>
      </c>
      <c r="P10" s="114">
        <f t="shared" si="3"/>
        <v>0.304</v>
      </c>
      <c r="Q10" s="135"/>
      <c r="R10" s="113">
        <v>1E-09</v>
      </c>
      <c r="S10" s="114">
        <f t="shared" si="4"/>
        <v>0</v>
      </c>
      <c r="T10" s="135"/>
      <c r="U10" s="113">
        <v>1E-09</v>
      </c>
      <c r="V10" s="114">
        <f t="shared" si="5"/>
        <v>0</v>
      </c>
      <c r="W10" s="135"/>
      <c r="X10" s="113">
        <v>1E-09</v>
      </c>
      <c r="Y10" s="114">
        <f t="shared" si="6"/>
        <v>0</v>
      </c>
      <c r="Z10" s="135"/>
      <c r="AA10" s="113">
        <v>1E-09</v>
      </c>
      <c r="AB10" s="114">
        <f t="shared" si="7"/>
        <v>0</v>
      </c>
      <c r="AC10" s="135"/>
      <c r="AD10" s="113">
        <v>1E-09</v>
      </c>
      <c r="AE10" s="114">
        <f t="shared" si="8"/>
        <v>0</v>
      </c>
      <c r="AF10" s="149">
        <f t="shared" si="9"/>
        <v>2</v>
      </c>
      <c r="AG10" s="116">
        <f t="shared" si="10"/>
        <v>0.7116</v>
      </c>
      <c r="AH10" s="131">
        <v>4</v>
      </c>
      <c r="AI10" s="117"/>
      <c r="AJ10" s="118">
        <f t="shared" si="11"/>
        <v>0</v>
      </c>
      <c r="AK10" s="119">
        <f t="shared" si="12"/>
        <v>0</v>
      </c>
      <c r="AL10" s="118">
        <f t="shared" si="13"/>
        <v>0</v>
      </c>
      <c r="AM10" s="119">
        <f t="shared" si="14"/>
        <v>0</v>
      </c>
      <c r="AN10" s="118">
        <f t="shared" si="15"/>
        <v>0.303951367781155</v>
      </c>
      <c r="AO10" s="119">
        <f t="shared" si="16"/>
        <v>0.304</v>
      </c>
      <c r="AP10" s="118">
        <f t="shared" si="17"/>
        <v>0</v>
      </c>
      <c r="AQ10" s="119">
        <f t="shared" si="18"/>
        <v>0</v>
      </c>
      <c r="AR10" s="118">
        <f t="shared" si="19"/>
        <v>0</v>
      </c>
      <c r="AS10" s="119">
        <f t="shared" si="20"/>
        <v>0</v>
      </c>
      <c r="AT10" s="118">
        <f t="shared" si="21"/>
        <v>0.40756439517443754</v>
      </c>
      <c r="AU10" s="119">
        <f t="shared" si="22"/>
        <v>0.4076</v>
      </c>
      <c r="AV10" s="118">
        <f t="shared" si="23"/>
        <v>0</v>
      </c>
      <c r="AW10" s="119">
        <f t="shared" si="24"/>
        <v>0</v>
      </c>
      <c r="AX10" s="118">
        <f t="shared" si="25"/>
        <v>0</v>
      </c>
      <c r="AY10" s="119">
        <f t="shared" si="26"/>
        <v>0</v>
      </c>
      <c r="AZ10" s="118">
        <f t="shared" si="27"/>
        <v>0</v>
      </c>
      <c r="BA10" s="119">
        <f t="shared" si="28"/>
        <v>0</v>
      </c>
    </row>
    <row r="11" spans="1:53" ht="15">
      <c r="A11" s="69">
        <v>5</v>
      </c>
      <c r="B11" s="111" t="s">
        <v>166</v>
      </c>
      <c r="C11" s="111" t="s">
        <v>141</v>
      </c>
      <c r="D11" s="111" t="s">
        <v>694</v>
      </c>
      <c r="E11" s="126"/>
      <c r="F11" s="113">
        <v>1E-09</v>
      </c>
      <c r="G11" s="114">
        <f t="shared" si="0"/>
        <v>0</v>
      </c>
      <c r="H11" s="130"/>
      <c r="I11" s="113">
        <v>1E-09</v>
      </c>
      <c r="J11" s="114">
        <f t="shared" si="1"/>
        <v>0</v>
      </c>
      <c r="K11" s="126"/>
      <c r="L11" s="113">
        <v>1E-09</v>
      </c>
      <c r="M11" s="114">
        <f t="shared" si="2"/>
        <v>0</v>
      </c>
      <c r="N11" s="130">
        <v>24</v>
      </c>
      <c r="O11" s="113">
        <v>3641</v>
      </c>
      <c r="P11" s="114">
        <f t="shared" si="3"/>
        <v>0.6592</v>
      </c>
      <c r="Q11" s="130"/>
      <c r="R11" s="113">
        <v>1E-09</v>
      </c>
      <c r="S11" s="114">
        <f t="shared" si="4"/>
        <v>0</v>
      </c>
      <c r="T11" s="130">
        <v>4</v>
      </c>
      <c r="U11" s="113">
        <v>1571</v>
      </c>
      <c r="V11" s="114">
        <f t="shared" si="5"/>
        <v>0.2546</v>
      </c>
      <c r="W11" s="130"/>
      <c r="X11" s="113">
        <v>1E-09</v>
      </c>
      <c r="Y11" s="114">
        <f t="shared" si="6"/>
        <v>0</v>
      </c>
      <c r="Z11" s="130"/>
      <c r="AA11" s="113">
        <v>1E-09</v>
      </c>
      <c r="AB11" s="114">
        <f t="shared" si="7"/>
        <v>0</v>
      </c>
      <c r="AC11" s="130"/>
      <c r="AD11" s="113">
        <v>1E-09</v>
      </c>
      <c r="AE11" s="114">
        <f t="shared" si="8"/>
        <v>0</v>
      </c>
      <c r="AF11" s="149">
        <f t="shared" si="9"/>
        <v>2</v>
      </c>
      <c r="AG11" s="116">
        <f t="shared" si="10"/>
        <v>0.9138</v>
      </c>
      <c r="AH11" s="131">
        <v>5</v>
      </c>
      <c r="AI11" s="117"/>
      <c r="AJ11" s="118">
        <f t="shared" si="11"/>
        <v>0</v>
      </c>
      <c r="AK11" s="119">
        <f t="shared" si="12"/>
        <v>0</v>
      </c>
      <c r="AL11" s="118">
        <f t="shared" si="13"/>
        <v>0</v>
      </c>
      <c r="AM11" s="119">
        <f t="shared" si="14"/>
        <v>0</v>
      </c>
      <c r="AN11" s="118">
        <f t="shared" si="15"/>
        <v>0.6591595715462785</v>
      </c>
      <c r="AO11" s="119">
        <f t="shared" si="16"/>
        <v>0.6592</v>
      </c>
      <c r="AP11" s="118">
        <f t="shared" si="17"/>
        <v>0</v>
      </c>
      <c r="AQ11" s="119">
        <f t="shared" si="18"/>
        <v>0</v>
      </c>
      <c r="AR11" s="118">
        <f t="shared" si="19"/>
        <v>0.2546148949713558</v>
      </c>
      <c r="AS11" s="119">
        <f t="shared" si="20"/>
        <v>0.2546</v>
      </c>
      <c r="AT11" s="118">
        <f t="shared" si="21"/>
        <v>0</v>
      </c>
      <c r="AU11" s="119">
        <f t="shared" si="22"/>
        <v>0</v>
      </c>
      <c r="AV11" s="118">
        <f t="shared" si="23"/>
        <v>0</v>
      </c>
      <c r="AW11" s="119">
        <f t="shared" si="24"/>
        <v>0</v>
      </c>
      <c r="AX11" s="118">
        <f t="shared" si="25"/>
        <v>0</v>
      </c>
      <c r="AY11" s="119">
        <f t="shared" si="26"/>
        <v>0</v>
      </c>
      <c r="AZ11" s="118">
        <f t="shared" si="27"/>
        <v>0</v>
      </c>
      <c r="BA11" s="119">
        <f t="shared" si="28"/>
        <v>0</v>
      </c>
    </row>
    <row r="12" spans="1:53" ht="15">
      <c r="A12" s="69">
        <v>6</v>
      </c>
      <c r="B12" s="111" t="s">
        <v>168</v>
      </c>
      <c r="C12" s="111" t="s">
        <v>169</v>
      </c>
      <c r="D12" s="111" t="s">
        <v>695</v>
      </c>
      <c r="E12" s="126"/>
      <c r="F12" s="113">
        <v>1E-09</v>
      </c>
      <c r="G12" s="114">
        <f t="shared" si="0"/>
        <v>0</v>
      </c>
      <c r="H12" s="130"/>
      <c r="I12" s="113">
        <v>1E-09</v>
      </c>
      <c r="J12" s="114">
        <f t="shared" si="1"/>
        <v>0</v>
      </c>
      <c r="K12" s="126">
        <v>2</v>
      </c>
      <c r="L12" s="113">
        <v>935</v>
      </c>
      <c r="M12" s="114">
        <f t="shared" si="2"/>
        <v>0.2139</v>
      </c>
      <c r="N12" s="130"/>
      <c r="O12" s="113">
        <v>1E-09</v>
      </c>
      <c r="P12" s="114">
        <f t="shared" si="3"/>
        <v>0</v>
      </c>
      <c r="Q12" s="130">
        <v>15</v>
      </c>
      <c r="R12" s="113">
        <v>2036</v>
      </c>
      <c r="S12" s="114">
        <f t="shared" si="4"/>
        <v>0.7367</v>
      </c>
      <c r="T12" s="130"/>
      <c r="U12" s="113">
        <v>1E-09</v>
      </c>
      <c r="V12" s="114">
        <f t="shared" si="5"/>
        <v>0</v>
      </c>
      <c r="W12" s="130"/>
      <c r="X12" s="113">
        <v>1E-09</v>
      </c>
      <c r="Y12" s="114">
        <f t="shared" si="6"/>
        <v>0</v>
      </c>
      <c r="Z12" s="130"/>
      <c r="AA12" s="113">
        <v>1E-09</v>
      </c>
      <c r="AB12" s="114">
        <f t="shared" si="7"/>
        <v>0</v>
      </c>
      <c r="AC12" s="130"/>
      <c r="AD12" s="113">
        <v>1E-09</v>
      </c>
      <c r="AE12" s="114">
        <f t="shared" si="8"/>
        <v>0</v>
      </c>
      <c r="AF12" s="149">
        <f t="shared" si="9"/>
        <v>2</v>
      </c>
      <c r="AG12" s="116">
        <f t="shared" si="10"/>
        <v>0.9506</v>
      </c>
      <c r="AH12" s="131">
        <v>6</v>
      </c>
      <c r="AI12" s="117"/>
      <c r="AJ12" s="118">
        <f t="shared" si="11"/>
        <v>0</v>
      </c>
      <c r="AK12" s="119">
        <f t="shared" si="12"/>
        <v>0</v>
      </c>
      <c r="AL12" s="118">
        <f t="shared" si="13"/>
        <v>0.21390374331550802</v>
      </c>
      <c r="AM12" s="119">
        <f t="shared" si="14"/>
        <v>0.2139</v>
      </c>
      <c r="AN12" s="118">
        <f t="shared" si="15"/>
        <v>0</v>
      </c>
      <c r="AO12" s="119">
        <f t="shared" si="16"/>
        <v>0</v>
      </c>
      <c r="AP12" s="118">
        <f t="shared" si="17"/>
        <v>0.7367387033398821</v>
      </c>
      <c r="AQ12" s="119">
        <f t="shared" si="18"/>
        <v>0.7367</v>
      </c>
      <c r="AR12" s="118">
        <f t="shared" si="19"/>
        <v>0</v>
      </c>
      <c r="AS12" s="119">
        <f t="shared" si="20"/>
        <v>0</v>
      </c>
      <c r="AT12" s="118">
        <f t="shared" si="21"/>
        <v>0</v>
      </c>
      <c r="AU12" s="119">
        <f t="shared" si="22"/>
        <v>0</v>
      </c>
      <c r="AV12" s="118">
        <f t="shared" si="23"/>
        <v>0</v>
      </c>
      <c r="AW12" s="119">
        <f t="shared" si="24"/>
        <v>0</v>
      </c>
      <c r="AX12" s="118">
        <f t="shared" si="25"/>
        <v>0</v>
      </c>
      <c r="AY12" s="119">
        <f t="shared" si="26"/>
        <v>0</v>
      </c>
      <c r="AZ12" s="118">
        <f t="shared" si="27"/>
        <v>0</v>
      </c>
      <c r="BA12" s="119">
        <f t="shared" si="28"/>
        <v>0</v>
      </c>
    </row>
    <row r="13" spans="1:53" ht="15">
      <c r="A13" s="69">
        <v>7</v>
      </c>
      <c r="B13" s="111" t="s">
        <v>172</v>
      </c>
      <c r="C13" s="111" t="s">
        <v>173</v>
      </c>
      <c r="D13" s="111" t="s">
        <v>696</v>
      </c>
      <c r="E13" s="126"/>
      <c r="F13" s="113">
        <v>1E-09</v>
      </c>
      <c r="G13" s="114">
        <f t="shared" si="0"/>
        <v>0</v>
      </c>
      <c r="H13" s="130"/>
      <c r="I13" s="113">
        <v>1E-09</v>
      </c>
      <c r="J13" s="114">
        <f t="shared" si="1"/>
        <v>0</v>
      </c>
      <c r="K13" s="126">
        <v>43</v>
      </c>
      <c r="L13" s="113">
        <v>6842</v>
      </c>
      <c r="M13" s="114">
        <f t="shared" si="2"/>
        <v>0.6285</v>
      </c>
      <c r="N13" s="130"/>
      <c r="O13" s="113">
        <v>1E-09</v>
      </c>
      <c r="P13" s="114">
        <f t="shared" si="3"/>
        <v>0</v>
      </c>
      <c r="Q13" s="130"/>
      <c r="R13" s="113">
        <v>1E-09</v>
      </c>
      <c r="S13" s="114">
        <f t="shared" si="4"/>
        <v>0</v>
      </c>
      <c r="T13" s="130">
        <v>8</v>
      </c>
      <c r="U13" s="113">
        <v>2209</v>
      </c>
      <c r="V13" s="114">
        <f t="shared" si="5"/>
        <v>0.3622</v>
      </c>
      <c r="W13" s="130"/>
      <c r="X13" s="113">
        <v>1E-09</v>
      </c>
      <c r="Y13" s="114">
        <f t="shared" si="6"/>
        <v>0</v>
      </c>
      <c r="Z13" s="130"/>
      <c r="AA13" s="113">
        <v>1E-09</v>
      </c>
      <c r="AB13" s="114">
        <f t="shared" si="7"/>
        <v>0</v>
      </c>
      <c r="AC13" s="130"/>
      <c r="AD13" s="113">
        <v>1E-09</v>
      </c>
      <c r="AE13" s="114">
        <f t="shared" si="8"/>
        <v>0</v>
      </c>
      <c r="AF13" s="149">
        <f t="shared" si="9"/>
        <v>2</v>
      </c>
      <c r="AG13" s="116">
        <f t="shared" si="10"/>
        <v>0.9906999999999999</v>
      </c>
      <c r="AH13" s="131">
        <v>7</v>
      </c>
      <c r="AI13" s="117"/>
      <c r="AJ13" s="118">
        <f t="shared" si="11"/>
        <v>0</v>
      </c>
      <c r="AK13" s="119">
        <f t="shared" si="12"/>
        <v>0</v>
      </c>
      <c r="AL13" s="118">
        <f t="shared" si="13"/>
        <v>0.6284712072493422</v>
      </c>
      <c r="AM13" s="119">
        <f t="shared" si="14"/>
        <v>0.6285</v>
      </c>
      <c r="AN13" s="118">
        <f t="shared" si="15"/>
        <v>0</v>
      </c>
      <c r="AO13" s="119">
        <f t="shared" si="16"/>
        <v>0</v>
      </c>
      <c r="AP13" s="118">
        <f t="shared" si="17"/>
        <v>0</v>
      </c>
      <c r="AQ13" s="119">
        <f t="shared" si="18"/>
        <v>0</v>
      </c>
      <c r="AR13" s="118">
        <f t="shared" si="19"/>
        <v>0.362154821186057</v>
      </c>
      <c r="AS13" s="119">
        <f t="shared" si="20"/>
        <v>0.3622</v>
      </c>
      <c r="AT13" s="118">
        <f t="shared" si="21"/>
        <v>0</v>
      </c>
      <c r="AU13" s="119">
        <f t="shared" si="22"/>
        <v>0</v>
      </c>
      <c r="AV13" s="118">
        <f t="shared" si="23"/>
        <v>0</v>
      </c>
      <c r="AW13" s="119">
        <f t="shared" si="24"/>
        <v>0</v>
      </c>
      <c r="AX13" s="118">
        <f t="shared" si="25"/>
        <v>0</v>
      </c>
      <c r="AY13" s="119">
        <f t="shared" si="26"/>
        <v>0</v>
      </c>
      <c r="AZ13" s="118">
        <f t="shared" si="27"/>
        <v>0</v>
      </c>
      <c r="BA13" s="119">
        <f t="shared" si="28"/>
        <v>0</v>
      </c>
    </row>
    <row r="14" spans="1:53" ht="15">
      <c r="A14" s="69">
        <v>8</v>
      </c>
      <c r="B14" s="111" t="s">
        <v>697</v>
      </c>
      <c r="C14" s="111" t="s">
        <v>72</v>
      </c>
      <c r="D14" s="111" t="s">
        <v>698</v>
      </c>
      <c r="E14" s="126"/>
      <c r="F14" s="113">
        <v>1E-09</v>
      </c>
      <c r="G14" s="114">
        <f t="shared" si="0"/>
        <v>0</v>
      </c>
      <c r="H14" s="130">
        <v>48</v>
      </c>
      <c r="I14" s="113">
        <v>6134</v>
      </c>
      <c r="J14" s="114">
        <f t="shared" si="1"/>
        <v>0.7825</v>
      </c>
      <c r="K14" s="126"/>
      <c r="L14" s="113">
        <v>1E-09</v>
      </c>
      <c r="M14" s="114">
        <f t="shared" si="2"/>
        <v>0</v>
      </c>
      <c r="N14" s="130">
        <v>13</v>
      </c>
      <c r="O14" s="113">
        <v>3641</v>
      </c>
      <c r="P14" s="114">
        <f t="shared" si="3"/>
        <v>0.357</v>
      </c>
      <c r="Q14" s="130"/>
      <c r="R14" s="113">
        <v>1E-09</v>
      </c>
      <c r="S14" s="114">
        <f t="shared" si="4"/>
        <v>0</v>
      </c>
      <c r="T14" s="130"/>
      <c r="U14" s="113">
        <v>1E-09</v>
      </c>
      <c r="V14" s="114">
        <f t="shared" si="5"/>
        <v>0</v>
      </c>
      <c r="W14" s="130"/>
      <c r="X14" s="113">
        <v>1E-09</v>
      </c>
      <c r="Y14" s="114">
        <f t="shared" si="6"/>
        <v>0</v>
      </c>
      <c r="Z14" s="130"/>
      <c r="AA14" s="113">
        <v>1E-09</v>
      </c>
      <c r="AB14" s="114">
        <f t="shared" si="7"/>
        <v>0</v>
      </c>
      <c r="AC14" s="130"/>
      <c r="AD14" s="113">
        <v>1E-09</v>
      </c>
      <c r="AE14" s="114">
        <f t="shared" si="8"/>
        <v>0</v>
      </c>
      <c r="AF14" s="149">
        <f t="shared" si="9"/>
        <v>2</v>
      </c>
      <c r="AG14" s="116">
        <f t="shared" si="10"/>
        <v>1.1395</v>
      </c>
      <c r="AH14" s="131">
        <v>8</v>
      </c>
      <c r="AI14" s="117"/>
      <c r="AJ14" s="118">
        <f t="shared" si="11"/>
        <v>0</v>
      </c>
      <c r="AK14" s="119">
        <f t="shared" si="12"/>
        <v>0</v>
      </c>
      <c r="AL14" s="118">
        <f t="shared" si="13"/>
        <v>0</v>
      </c>
      <c r="AM14" s="119">
        <f t="shared" si="14"/>
        <v>0</v>
      </c>
      <c r="AN14" s="118">
        <f t="shared" si="15"/>
        <v>0.35704476792090084</v>
      </c>
      <c r="AO14" s="119">
        <f t="shared" si="16"/>
        <v>0.357</v>
      </c>
      <c r="AP14" s="118">
        <f t="shared" si="17"/>
        <v>0</v>
      </c>
      <c r="AQ14" s="119">
        <f t="shared" si="18"/>
        <v>0</v>
      </c>
      <c r="AR14" s="118">
        <f t="shared" si="19"/>
        <v>0</v>
      </c>
      <c r="AS14" s="119">
        <f t="shared" si="20"/>
        <v>0</v>
      </c>
      <c r="AT14" s="118">
        <f t="shared" si="21"/>
        <v>0.7825236387349201</v>
      </c>
      <c r="AU14" s="119">
        <f t="shared" si="22"/>
        <v>0.7825</v>
      </c>
      <c r="AV14" s="118">
        <f t="shared" si="23"/>
        <v>0</v>
      </c>
      <c r="AW14" s="119">
        <f t="shared" si="24"/>
        <v>0</v>
      </c>
      <c r="AX14" s="118">
        <f t="shared" si="25"/>
        <v>0</v>
      </c>
      <c r="AY14" s="119">
        <f t="shared" si="26"/>
        <v>0</v>
      </c>
      <c r="AZ14" s="118">
        <f t="shared" si="27"/>
        <v>0</v>
      </c>
      <c r="BA14" s="119">
        <f t="shared" si="28"/>
        <v>0</v>
      </c>
    </row>
    <row r="15" spans="1:53" ht="15">
      <c r="A15" s="69">
        <v>9</v>
      </c>
      <c r="B15" s="111" t="s">
        <v>699</v>
      </c>
      <c r="C15" s="111" t="s">
        <v>674</v>
      </c>
      <c r="D15" s="111" t="s">
        <v>700</v>
      </c>
      <c r="E15" s="126"/>
      <c r="F15" s="113">
        <v>1E-09</v>
      </c>
      <c r="G15" s="114">
        <f t="shared" si="0"/>
        <v>0</v>
      </c>
      <c r="H15" s="135">
        <v>16</v>
      </c>
      <c r="I15" s="113">
        <v>6134</v>
      </c>
      <c r="J15" s="114">
        <f t="shared" si="1"/>
        <v>0.2608</v>
      </c>
      <c r="K15" s="126"/>
      <c r="L15" s="113">
        <v>1E-09</v>
      </c>
      <c r="M15" s="114">
        <f t="shared" si="2"/>
        <v>0</v>
      </c>
      <c r="N15" s="135">
        <v>35</v>
      </c>
      <c r="O15" s="113">
        <v>3641</v>
      </c>
      <c r="P15" s="114">
        <f t="shared" si="3"/>
        <v>0.9613</v>
      </c>
      <c r="Q15" s="135"/>
      <c r="R15" s="113">
        <v>1E-09</v>
      </c>
      <c r="S15" s="114">
        <f t="shared" si="4"/>
        <v>0</v>
      </c>
      <c r="T15" s="135"/>
      <c r="U15" s="113">
        <v>1E-09</v>
      </c>
      <c r="V15" s="114">
        <f t="shared" si="5"/>
        <v>0</v>
      </c>
      <c r="W15" s="135"/>
      <c r="X15" s="113">
        <v>1E-09</v>
      </c>
      <c r="Y15" s="114">
        <f t="shared" si="6"/>
        <v>0</v>
      </c>
      <c r="Z15" s="135"/>
      <c r="AA15" s="113">
        <v>1E-09</v>
      </c>
      <c r="AB15" s="114">
        <f t="shared" si="7"/>
        <v>0</v>
      </c>
      <c r="AC15" s="135"/>
      <c r="AD15" s="113">
        <v>1E-09</v>
      </c>
      <c r="AE15" s="114">
        <f t="shared" si="8"/>
        <v>0</v>
      </c>
      <c r="AF15" s="149">
        <f t="shared" si="9"/>
        <v>2</v>
      </c>
      <c r="AG15" s="116">
        <f t="shared" si="10"/>
        <v>1.2221</v>
      </c>
      <c r="AH15" s="131">
        <v>9</v>
      </c>
      <c r="AI15" s="117"/>
      <c r="AJ15" s="120">
        <f t="shared" si="11"/>
        <v>0</v>
      </c>
      <c r="AK15" s="119">
        <f t="shared" si="12"/>
        <v>0</v>
      </c>
      <c r="AL15" s="118">
        <f t="shared" si="13"/>
        <v>0</v>
      </c>
      <c r="AM15" s="119">
        <f t="shared" si="14"/>
        <v>0</v>
      </c>
      <c r="AN15" s="118">
        <f t="shared" si="15"/>
        <v>0.9612743751716561</v>
      </c>
      <c r="AO15" s="119">
        <f t="shared" si="16"/>
        <v>0.9613</v>
      </c>
      <c r="AP15" s="118">
        <f t="shared" si="17"/>
        <v>0</v>
      </c>
      <c r="AQ15" s="119">
        <f t="shared" si="18"/>
        <v>0</v>
      </c>
      <c r="AR15" s="118">
        <f t="shared" si="19"/>
        <v>0</v>
      </c>
      <c r="AS15" s="119">
        <f t="shared" si="20"/>
        <v>0</v>
      </c>
      <c r="AT15" s="118">
        <f t="shared" si="21"/>
        <v>0.26084121291164003</v>
      </c>
      <c r="AU15" s="119">
        <f t="shared" si="22"/>
        <v>0.2608</v>
      </c>
      <c r="AV15" s="118">
        <f t="shared" si="23"/>
        <v>0</v>
      </c>
      <c r="AW15" s="119">
        <f t="shared" si="24"/>
        <v>0</v>
      </c>
      <c r="AX15" s="118">
        <f t="shared" si="25"/>
        <v>0</v>
      </c>
      <c r="AY15" s="119">
        <f t="shared" si="26"/>
        <v>0</v>
      </c>
      <c r="AZ15" s="118">
        <f t="shared" si="27"/>
        <v>0</v>
      </c>
      <c r="BA15" s="119">
        <f t="shared" si="28"/>
        <v>0</v>
      </c>
    </row>
    <row r="16" spans="1:53" ht="15">
      <c r="A16" s="69">
        <v>10</v>
      </c>
      <c r="B16" s="111" t="s">
        <v>178</v>
      </c>
      <c r="C16" s="111" t="s">
        <v>179</v>
      </c>
      <c r="D16" s="111" t="s">
        <v>701</v>
      </c>
      <c r="E16" s="126"/>
      <c r="F16" s="113">
        <v>1E-09</v>
      </c>
      <c r="G16" s="114">
        <f t="shared" si="0"/>
        <v>0</v>
      </c>
      <c r="H16" s="135">
        <v>21</v>
      </c>
      <c r="I16" s="113">
        <v>1669</v>
      </c>
      <c r="J16" s="114">
        <f t="shared" si="1"/>
        <v>1.2582</v>
      </c>
      <c r="K16" s="126"/>
      <c r="L16" s="113">
        <v>1E-09</v>
      </c>
      <c r="M16" s="114">
        <f t="shared" si="2"/>
        <v>0</v>
      </c>
      <c r="N16" s="135">
        <v>1</v>
      </c>
      <c r="O16" s="113">
        <v>972</v>
      </c>
      <c r="P16" s="114">
        <f t="shared" si="3"/>
        <v>0.1029</v>
      </c>
      <c r="Q16" s="135"/>
      <c r="R16" s="113">
        <v>1E-09</v>
      </c>
      <c r="S16" s="114">
        <f t="shared" si="4"/>
        <v>0</v>
      </c>
      <c r="T16" s="135"/>
      <c r="U16" s="113">
        <v>1E-09</v>
      </c>
      <c r="V16" s="114">
        <f t="shared" si="5"/>
        <v>0</v>
      </c>
      <c r="W16" s="135"/>
      <c r="X16" s="113">
        <v>1E-09</v>
      </c>
      <c r="Y16" s="114">
        <f t="shared" si="6"/>
        <v>0</v>
      </c>
      <c r="Z16" s="135"/>
      <c r="AA16" s="113">
        <v>1E-09</v>
      </c>
      <c r="AB16" s="114">
        <f t="shared" si="7"/>
        <v>0</v>
      </c>
      <c r="AC16" s="135"/>
      <c r="AD16" s="113">
        <v>1E-09</v>
      </c>
      <c r="AE16" s="114">
        <f t="shared" si="8"/>
        <v>0</v>
      </c>
      <c r="AF16" s="149">
        <f t="shared" si="9"/>
        <v>2</v>
      </c>
      <c r="AG16" s="116">
        <f t="shared" si="10"/>
        <v>1.3611</v>
      </c>
      <c r="AH16" s="131">
        <v>10</v>
      </c>
      <c r="AI16" s="117"/>
      <c r="AJ16" s="118">
        <f t="shared" si="11"/>
        <v>0</v>
      </c>
      <c r="AK16" s="119">
        <f t="shared" si="12"/>
        <v>0</v>
      </c>
      <c r="AL16" s="118">
        <f t="shared" si="13"/>
        <v>0</v>
      </c>
      <c r="AM16" s="119">
        <f t="shared" si="14"/>
        <v>0</v>
      </c>
      <c r="AN16" s="118">
        <f t="shared" si="15"/>
        <v>0.102880658436214</v>
      </c>
      <c r="AO16" s="119">
        <f t="shared" si="16"/>
        <v>0.1029</v>
      </c>
      <c r="AP16" s="118">
        <f t="shared" si="17"/>
        <v>0</v>
      </c>
      <c r="AQ16" s="119">
        <f t="shared" si="18"/>
        <v>0</v>
      </c>
      <c r="AR16" s="118">
        <f t="shared" si="19"/>
        <v>0</v>
      </c>
      <c r="AS16" s="119">
        <f t="shared" si="20"/>
        <v>0</v>
      </c>
      <c r="AT16" s="118">
        <f t="shared" si="21"/>
        <v>1.2582384661473935</v>
      </c>
      <c r="AU16" s="119">
        <f t="shared" si="22"/>
        <v>1.2582</v>
      </c>
      <c r="AV16" s="118">
        <f t="shared" si="23"/>
        <v>0</v>
      </c>
      <c r="AW16" s="119">
        <f t="shared" si="24"/>
        <v>0</v>
      </c>
      <c r="AX16" s="118">
        <f t="shared" si="25"/>
        <v>0</v>
      </c>
      <c r="AY16" s="119">
        <f t="shared" si="26"/>
        <v>0</v>
      </c>
      <c r="AZ16" s="118">
        <f t="shared" si="27"/>
        <v>0</v>
      </c>
      <c r="BA16" s="119">
        <f t="shared" si="28"/>
        <v>0</v>
      </c>
    </row>
    <row r="17" spans="1:53" ht="15">
      <c r="A17" s="69">
        <v>11</v>
      </c>
      <c r="B17" s="111" t="s">
        <v>702</v>
      </c>
      <c r="C17" s="111" t="s">
        <v>703</v>
      </c>
      <c r="D17" s="111" t="s">
        <v>704</v>
      </c>
      <c r="E17" s="126"/>
      <c r="F17" s="113">
        <v>1E-09</v>
      </c>
      <c r="G17" s="114">
        <f t="shared" si="0"/>
        <v>0</v>
      </c>
      <c r="H17" s="135"/>
      <c r="I17" s="113">
        <v>1E-09</v>
      </c>
      <c r="J17" s="114">
        <f t="shared" si="1"/>
        <v>0</v>
      </c>
      <c r="K17" s="126"/>
      <c r="L17" s="113">
        <v>1E-09</v>
      </c>
      <c r="M17" s="114">
        <f t="shared" si="2"/>
        <v>0</v>
      </c>
      <c r="N17" s="135">
        <v>4</v>
      </c>
      <c r="O17" s="113">
        <v>1081</v>
      </c>
      <c r="P17" s="114">
        <f t="shared" si="3"/>
        <v>0.37</v>
      </c>
      <c r="Q17" s="135"/>
      <c r="R17" s="113">
        <v>1E-09</v>
      </c>
      <c r="S17" s="114">
        <f t="shared" si="4"/>
        <v>0</v>
      </c>
      <c r="T17" s="135">
        <v>73</v>
      </c>
      <c r="U17" s="113">
        <v>6972</v>
      </c>
      <c r="V17" s="114">
        <f t="shared" si="5"/>
        <v>1.047</v>
      </c>
      <c r="W17" s="135"/>
      <c r="X17" s="113">
        <v>1E-09</v>
      </c>
      <c r="Y17" s="114">
        <f t="shared" si="6"/>
        <v>0</v>
      </c>
      <c r="Z17" s="135"/>
      <c r="AA17" s="113">
        <v>1E-09</v>
      </c>
      <c r="AB17" s="114">
        <f t="shared" si="7"/>
        <v>0</v>
      </c>
      <c r="AC17" s="135"/>
      <c r="AD17" s="113">
        <v>1E-09</v>
      </c>
      <c r="AE17" s="114">
        <f t="shared" si="8"/>
        <v>0</v>
      </c>
      <c r="AF17" s="149">
        <f t="shared" si="9"/>
        <v>2</v>
      </c>
      <c r="AG17" s="116">
        <f t="shared" si="10"/>
        <v>1.4169999999999998</v>
      </c>
      <c r="AH17" s="131">
        <v>11</v>
      </c>
      <c r="AI17" s="117"/>
      <c r="AJ17" s="120">
        <f t="shared" si="11"/>
        <v>0</v>
      </c>
      <c r="AK17" s="119">
        <f t="shared" si="12"/>
        <v>0</v>
      </c>
      <c r="AL17" s="118">
        <f t="shared" si="13"/>
        <v>0</v>
      </c>
      <c r="AM17" s="119">
        <f t="shared" si="14"/>
        <v>0</v>
      </c>
      <c r="AN17" s="118">
        <f t="shared" si="15"/>
        <v>0.3700277520814061</v>
      </c>
      <c r="AO17" s="119">
        <f t="shared" si="16"/>
        <v>0.37</v>
      </c>
      <c r="AP17" s="118">
        <f t="shared" si="17"/>
        <v>0</v>
      </c>
      <c r="AQ17" s="119">
        <f t="shared" si="18"/>
        <v>0</v>
      </c>
      <c r="AR17" s="118">
        <f t="shared" si="19"/>
        <v>1.0470453241537578</v>
      </c>
      <c r="AS17" s="119">
        <f t="shared" si="20"/>
        <v>1.047</v>
      </c>
      <c r="AT17" s="118">
        <f t="shared" si="21"/>
        <v>0</v>
      </c>
      <c r="AU17" s="119">
        <f t="shared" si="22"/>
        <v>0</v>
      </c>
      <c r="AV17" s="118">
        <f t="shared" si="23"/>
        <v>0</v>
      </c>
      <c r="AW17" s="119">
        <f t="shared" si="24"/>
        <v>0</v>
      </c>
      <c r="AX17" s="118">
        <f t="shared" si="25"/>
        <v>0</v>
      </c>
      <c r="AY17" s="119">
        <f t="shared" si="26"/>
        <v>0</v>
      </c>
      <c r="AZ17" s="118">
        <f t="shared" si="27"/>
        <v>0</v>
      </c>
      <c r="BA17" s="119">
        <f t="shared" si="28"/>
        <v>0</v>
      </c>
    </row>
    <row r="18" spans="1:53" ht="15">
      <c r="A18" s="69">
        <v>12</v>
      </c>
      <c r="B18" s="111" t="s">
        <v>705</v>
      </c>
      <c r="C18" s="111" t="s">
        <v>70</v>
      </c>
      <c r="D18" s="111" t="s">
        <v>706</v>
      </c>
      <c r="E18" s="126"/>
      <c r="F18" s="113">
        <v>1E-09</v>
      </c>
      <c r="G18" s="114">
        <f t="shared" si="0"/>
        <v>0</v>
      </c>
      <c r="H18" s="135">
        <v>13</v>
      </c>
      <c r="I18" s="113">
        <v>6134</v>
      </c>
      <c r="J18" s="114">
        <f t="shared" si="1"/>
        <v>0.2119</v>
      </c>
      <c r="K18" s="126"/>
      <c r="L18" s="113">
        <v>1E-09</v>
      </c>
      <c r="M18" s="114">
        <f t="shared" si="2"/>
        <v>0</v>
      </c>
      <c r="N18" s="135">
        <v>44</v>
      </c>
      <c r="O18" s="113">
        <v>3641</v>
      </c>
      <c r="P18" s="114">
        <f t="shared" si="3"/>
        <v>1.2085</v>
      </c>
      <c r="Q18" s="135"/>
      <c r="R18" s="113">
        <v>1E-09</v>
      </c>
      <c r="S18" s="114">
        <f t="shared" si="4"/>
        <v>0</v>
      </c>
      <c r="T18" s="135"/>
      <c r="U18" s="113">
        <v>1E-09</v>
      </c>
      <c r="V18" s="114">
        <f t="shared" si="5"/>
        <v>0</v>
      </c>
      <c r="W18" s="135"/>
      <c r="X18" s="113">
        <v>1E-09</v>
      </c>
      <c r="Y18" s="114">
        <f t="shared" si="6"/>
        <v>0</v>
      </c>
      <c r="Z18" s="135"/>
      <c r="AA18" s="113">
        <v>1E-09</v>
      </c>
      <c r="AB18" s="114">
        <f t="shared" si="7"/>
        <v>0</v>
      </c>
      <c r="AC18" s="135"/>
      <c r="AD18" s="113">
        <v>1E-09</v>
      </c>
      <c r="AE18" s="114">
        <f t="shared" si="8"/>
        <v>0</v>
      </c>
      <c r="AF18" s="149">
        <f t="shared" si="9"/>
        <v>2</v>
      </c>
      <c r="AG18" s="116">
        <f t="shared" si="10"/>
        <v>1.4203999999999999</v>
      </c>
      <c r="AH18" s="131">
        <v>12</v>
      </c>
      <c r="AI18" s="117"/>
      <c r="AJ18" s="120">
        <f t="shared" si="11"/>
        <v>0</v>
      </c>
      <c r="AK18" s="119">
        <f t="shared" si="12"/>
        <v>0</v>
      </c>
      <c r="AL18" s="118">
        <f t="shared" si="13"/>
        <v>0</v>
      </c>
      <c r="AM18" s="119">
        <f t="shared" si="14"/>
        <v>0</v>
      </c>
      <c r="AN18" s="118">
        <f t="shared" si="15"/>
        <v>1.2084592145015105</v>
      </c>
      <c r="AO18" s="119">
        <f t="shared" si="16"/>
        <v>1.2085</v>
      </c>
      <c r="AP18" s="118">
        <f t="shared" si="17"/>
        <v>0</v>
      </c>
      <c r="AQ18" s="119">
        <f t="shared" si="18"/>
        <v>0</v>
      </c>
      <c r="AR18" s="118">
        <f t="shared" si="19"/>
        <v>0</v>
      </c>
      <c r="AS18" s="119">
        <f t="shared" si="20"/>
        <v>0</v>
      </c>
      <c r="AT18" s="118">
        <f t="shared" si="21"/>
        <v>0.21193348549070753</v>
      </c>
      <c r="AU18" s="119">
        <f t="shared" si="22"/>
        <v>0.2119</v>
      </c>
      <c r="AV18" s="118">
        <f t="shared" si="23"/>
        <v>0</v>
      </c>
      <c r="AW18" s="119">
        <f t="shared" si="24"/>
        <v>0</v>
      </c>
      <c r="AX18" s="118">
        <f t="shared" si="25"/>
        <v>0</v>
      </c>
      <c r="AY18" s="119">
        <f t="shared" si="26"/>
        <v>0</v>
      </c>
      <c r="AZ18" s="118">
        <f t="shared" si="27"/>
        <v>0</v>
      </c>
      <c r="BA18" s="119">
        <f t="shared" si="28"/>
        <v>0</v>
      </c>
    </row>
    <row r="19" spans="1:53" ht="15">
      <c r="A19" s="69">
        <v>13</v>
      </c>
      <c r="B19" s="111" t="s">
        <v>707</v>
      </c>
      <c r="C19" s="111" t="s">
        <v>141</v>
      </c>
      <c r="D19" s="111" t="s">
        <v>708</v>
      </c>
      <c r="E19" s="126"/>
      <c r="F19" s="113">
        <v>1E-09</v>
      </c>
      <c r="G19" s="114">
        <f t="shared" si="0"/>
        <v>0</v>
      </c>
      <c r="H19" s="135">
        <v>54</v>
      </c>
      <c r="I19" s="113">
        <v>6134</v>
      </c>
      <c r="J19" s="114">
        <f t="shared" si="1"/>
        <v>0.8803</v>
      </c>
      <c r="K19" s="126"/>
      <c r="L19" s="113">
        <v>1E-09</v>
      </c>
      <c r="M19" s="114">
        <f t="shared" si="2"/>
        <v>0</v>
      </c>
      <c r="N19" s="135"/>
      <c r="O19" s="113">
        <v>1E-09</v>
      </c>
      <c r="P19" s="114">
        <f t="shared" si="3"/>
        <v>0</v>
      </c>
      <c r="Q19" s="135">
        <v>35</v>
      </c>
      <c r="R19" s="113">
        <v>3929</v>
      </c>
      <c r="S19" s="114">
        <f t="shared" si="4"/>
        <v>0.8908</v>
      </c>
      <c r="T19" s="135"/>
      <c r="U19" s="113">
        <v>1E-09</v>
      </c>
      <c r="V19" s="114">
        <f t="shared" si="5"/>
        <v>0</v>
      </c>
      <c r="W19" s="135"/>
      <c r="X19" s="113">
        <v>1E-09</v>
      </c>
      <c r="Y19" s="114">
        <f t="shared" si="6"/>
        <v>0</v>
      </c>
      <c r="Z19" s="135"/>
      <c r="AA19" s="113">
        <v>1E-09</v>
      </c>
      <c r="AB19" s="114">
        <f t="shared" si="7"/>
        <v>0</v>
      </c>
      <c r="AC19" s="135"/>
      <c r="AD19" s="113">
        <v>1E-09</v>
      </c>
      <c r="AE19" s="114">
        <f t="shared" si="8"/>
        <v>0</v>
      </c>
      <c r="AF19" s="149">
        <f t="shared" si="9"/>
        <v>2</v>
      </c>
      <c r="AG19" s="116">
        <f t="shared" si="10"/>
        <v>1.7711000000000001</v>
      </c>
      <c r="AH19" s="131">
        <v>13</v>
      </c>
      <c r="AI19" s="117"/>
      <c r="AJ19" s="118">
        <f t="shared" si="11"/>
        <v>0</v>
      </c>
      <c r="AK19" s="119">
        <f t="shared" si="12"/>
        <v>0</v>
      </c>
      <c r="AL19" s="118">
        <f t="shared" si="13"/>
        <v>0</v>
      </c>
      <c r="AM19" s="119">
        <f t="shared" si="14"/>
        <v>0</v>
      </c>
      <c r="AN19" s="118">
        <f t="shared" si="15"/>
        <v>0</v>
      </c>
      <c r="AO19" s="119">
        <f t="shared" si="16"/>
        <v>0</v>
      </c>
      <c r="AP19" s="118">
        <f t="shared" si="17"/>
        <v>0.8908119114278442</v>
      </c>
      <c r="AQ19" s="119">
        <f t="shared" si="18"/>
        <v>0.8908</v>
      </c>
      <c r="AR19" s="118">
        <f t="shared" si="19"/>
        <v>0</v>
      </c>
      <c r="AS19" s="119">
        <f t="shared" si="20"/>
        <v>0</v>
      </c>
      <c r="AT19" s="118">
        <f t="shared" si="21"/>
        <v>0.8803390935767851</v>
      </c>
      <c r="AU19" s="119">
        <f t="shared" si="22"/>
        <v>0.8803</v>
      </c>
      <c r="AV19" s="118">
        <f t="shared" si="23"/>
        <v>0</v>
      </c>
      <c r="AW19" s="119">
        <f t="shared" si="24"/>
        <v>0</v>
      </c>
      <c r="AX19" s="118">
        <f t="shared" si="25"/>
        <v>0</v>
      </c>
      <c r="AY19" s="119">
        <f t="shared" si="26"/>
        <v>0</v>
      </c>
      <c r="AZ19" s="118">
        <f t="shared" si="27"/>
        <v>0</v>
      </c>
      <c r="BA19" s="119">
        <f t="shared" si="28"/>
        <v>0</v>
      </c>
    </row>
    <row r="20" spans="1:53" ht="15">
      <c r="A20" s="69">
        <v>14</v>
      </c>
      <c r="B20" s="111" t="s">
        <v>709</v>
      </c>
      <c r="C20" s="111" t="s">
        <v>710</v>
      </c>
      <c r="D20" s="111" t="s">
        <v>711</v>
      </c>
      <c r="E20" s="126">
        <v>40</v>
      </c>
      <c r="F20" s="113">
        <v>5283</v>
      </c>
      <c r="G20" s="114">
        <f t="shared" si="0"/>
        <v>0.7571</v>
      </c>
      <c r="H20" s="135"/>
      <c r="I20" s="113">
        <v>1E-09</v>
      </c>
      <c r="J20" s="114">
        <f t="shared" si="1"/>
        <v>0</v>
      </c>
      <c r="K20" s="126"/>
      <c r="L20" s="113">
        <v>1E-09</v>
      </c>
      <c r="M20" s="114">
        <f t="shared" si="2"/>
        <v>0</v>
      </c>
      <c r="N20" s="135">
        <v>11</v>
      </c>
      <c r="O20" s="113">
        <v>1081</v>
      </c>
      <c r="P20" s="114">
        <f t="shared" si="3"/>
        <v>1.0176</v>
      </c>
      <c r="Q20" s="135"/>
      <c r="R20" s="113">
        <v>1E-09</v>
      </c>
      <c r="S20" s="114">
        <f t="shared" si="4"/>
        <v>0</v>
      </c>
      <c r="T20" s="135"/>
      <c r="U20" s="113">
        <v>1E-09</v>
      </c>
      <c r="V20" s="114">
        <f t="shared" si="5"/>
        <v>0</v>
      </c>
      <c r="W20" s="135"/>
      <c r="X20" s="113">
        <v>1E-09</v>
      </c>
      <c r="Y20" s="114">
        <f t="shared" si="6"/>
        <v>0</v>
      </c>
      <c r="Z20" s="135"/>
      <c r="AA20" s="113">
        <v>1E-09</v>
      </c>
      <c r="AB20" s="114">
        <f t="shared" si="7"/>
        <v>0</v>
      </c>
      <c r="AC20" s="135"/>
      <c r="AD20" s="113">
        <v>1E-09</v>
      </c>
      <c r="AE20" s="114">
        <f t="shared" si="8"/>
        <v>0</v>
      </c>
      <c r="AF20" s="149">
        <f t="shared" si="9"/>
        <v>2</v>
      </c>
      <c r="AG20" s="116">
        <f t="shared" si="10"/>
        <v>1.7747000000000002</v>
      </c>
      <c r="AH20" s="131">
        <v>14</v>
      </c>
      <c r="AI20" s="117"/>
      <c r="AJ20" s="120">
        <f t="shared" si="11"/>
        <v>0.7571455612341472</v>
      </c>
      <c r="AK20" s="119">
        <f t="shared" si="12"/>
        <v>0.7571</v>
      </c>
      <c r="AL20" s="118">
        <f t="shared" si="13"/>
        <v>0</v>
      </c>
      <c r="AM20" s="119">
        <f t="shared" si="14"/>
        <v>0</v>
      </c>
      <c r="AN20" s="118">
        <f t="shared" si="15"/>
        <v>1.0175763182238668</v>
      </c>
      <c r="AO20" s="119">
        <f t="shared" si="16"/>
        <v>1.0176</v>
      </c>
      <c r="AP20" s="118">
        <f t="shared" si="17"/>
        <v>0</v>
      </c>
      <c r="AQ20" s="119">
        <f t="shared" si="18"/>
        <v>0</v>
      </c>
      <c r="AR20" s="118">
        <f t="shared" si="19"/>
        <v>0</v>
      </c>
      <c r="AS20" s="119">
        <f t="shared" si="20"/>
        <v>0</v>
      </c>
      <c r="AT20" s="118">
        <f t="shared" si="21"/>
        <v>0</v>
      </c>
      <c r="AU20" s="119">
        <f t="shared" si="22"/>
        <v>0</v>
      </c>
      <c r="AV20" s="118">
        <f t="shared" si="23"/>
        <v>0</v>
      </c>
      <c r="AW20" s="119">
        <f t="shared" si="24"/>
        <v>0</v>
      </c>
      <c r="AX20" s="118">
        <f t="shared" si="25"/>
        <v>0</v>
      </c>
      <c r="AY20" s="119">
        <f t="shared" si="26"/>
        <v>0</v>
      </c>
      <c r="AZ20" s="118">
        <f t="shared" si="27"/>
        <v>0</v>
      </c>
      <c r="BA20" s="119">
        <f t="shared" si="28"/>
        <v>0</v>
      </c>
    </row>
    <row r="21" spans="1:53" ht="15">
      <c r="A21" s="69">
        <v>15</v>
      </c>
      <c r="B21" s="111" t="s">
        <v>712</v>
      </c>
      <c r="C21" s="111" t="s">
        <v>713</v>
      </c>
      <c r="D21" s="111" t="s">
        <v>714</v>
      </c>
      <c r="E21" s="126"/>
      <c r="F21" s="113">
        <v>1E-09</v>
      </c>
      <c r="G21" s="114">
        <f t="shared" si="0"/>
        <v>0</v>
      </c>
      <c r="H21" s="135"/>
      <c r="I21" s="113">
        <v>1E-09</v>
      </c>
      <c r="J21" s="114">
        <f t="shared" si="1"/>
        <v>0</v>
      </c>
      <c r="K21" s="126">
        <v>40</v>
      </c>
      <c r="L21" s="113">
        <v>2036</v>
      </c>
      <c r="M21" s="114">
        <f t="shared" si="2"/>
        <v>1.9646</v>
      </c>
      <c r="N21" s="135"/>
      <c r="O21" s="113">
        <v>1E-09</v>
      </c>
      <c r="P21" s="114">
        <f t="shared" si="3"/>
        <v>0</v>
      </c>
      <c r="Q21" s="135"/>
      <c r="R21" s="113">
        <v>1E-09</v>
      </c>
      <c r="S21" s="114">
        <f t="shared" si="4"/>
        <v>0</v>
      </c>
      <c r="T21" s="135">
        <v>13</v>
      </c>
      <c r="U21" s="113">
        <v>2376</v>
      </c>
      <c r="V21" s="114">
        <f t="shared" si="5"/>
        <v>0.5471</v>
      </c>
      <c r="W21" s="135"/>
      <c r="X21" s="113">
        <v>1E-09</v>
      </c>
      <c r="Y21" s="114">
        <f t="shared" si="6"/>
        <v>0</v>
      </c>
      <c r="Z21" s="135"/>
      <c r="AA21" s="113">
        <v>1E-09</v>
      </c>
      <c r="AB21" s="114">
        <f t="shared" si="7"/>
        <v>0</v>
      </c>
      <c r="AC21" s="135"/>
      <c r="AD21" s="113">
        <v>1E-09</v>
      </c>
      <c r="AE21" s="114">
        <f t="shared" si="8"/>
        <v>0</v>
      </c>
      <c r="AF21" s="149">
        <f t="shared" si="9"/>
        <v>2</v>
      </c>
      <c r="AG21" s="116">
        <f t="shared" si="10"/>
        <v>2.5117</v>
      </c>
      <c r="AH21" s="131">
        <v>15</v>
      </c>
      <c r="AI21" s="117"/>
      <c r="AJ21" s="120">
        <f t="shared" si="11"/>
        <v>0</v>
      </c>
      <c r="AK21" s="119">
        <f t="shared" si="12"/>
        <v>0</v>
      </c>
      <c r="AL21" s="118">
        <f t="shared" si="13"/>
        <v>1.9646365422396856</v>
      </c>
      <c r="AM21" s="119">
        <f t="shared" si="14"/>
        <v>1.9646</v>
      </c>
      <c r="AN21" s="118">
        <f t="shared" si="15"/>
        <v>0</v>
      </c>
      <c r="AO21" s="119">
        <f t="shared" si="16"/>
        <v>0</v>
      </c>
      <c r="AP21" s="118">
        <f t="shared" si="17"/>
        <v>0</v>
      </c>
      <c r="AQ21" s="119">
        <f t="shared" si="18"/>
        <v>0</v>
      </c>
      <c r="AR21" s="118">
        <f t="shared" si="19"/>
        <v>0.5471380471380471</v>
      </c>
      <c r="AS21" s="119">
        <f t="shared" si="20"/>
        <v>0.5471</v>
      </c>
      <c r="AT21" s="118">
        <f t="shared" si="21"/>
        <v>0</v>
      </c>
      <c r="AU21" s="119">
        <f t="shared" si="22"/>
        <v>0</v>
      </c>
      <c r="AV21" s="118">
        <f t="shared" si="23"/>
        <v>0</v>
      </c>
      <c r="AW21" s="119">
        <f t="shared" si="24"/>
        <v>0</v>
      </c>
      <c r="AX21" s="118">
        <f t="shared" si="25"/>
        <v>0</v>
      </c>
      <c r="AY21" s="119">
        <f t="shared" si="26"/>
        <v>0</v>
      </c>
      <c r="AZ21" s="118">
        <f t="shared" si="27"/>
        <v>0</v>
      </c>
      <c r="BA21" s="119">
        <f t="shared" si="28"/>
        <v>0</v>
      </c>
    </row>
    <row r="29" ht="15">
      <c r="B29" t="s">
        <v>21</v>
      </c>
    </row>
  </sheetData>
  <sheetProtection/>
  <mergeCells count="9">
    <mergeCell ref="W2:Y2"/>
    <mergeCell ref="Z2:AB2"/>
    <mergeCell ref="AC2:AE2"/>
    <mergeCell ref="E2:G2"/>
    <mergeCell ref="H2:J2"/>
    <mergeCell ref="K2:M2"/>
    <mergeCell ref="N2:P2"/>
    <mergeCell ref="Q2:S2"/>
    <mergeCell ref="T2:V2"/>
  </mergeCells>
  <conditionalFormatting sqref="AF7:AF21">
    <cfRule type="cellIs" priority="38" dxfId="85" operator="equal" stopIfTrue="1">
      <formula>2</formula>
    </cfRule>
  </conditionalFormatting>
  <conditionalFormatting sqref="G7:G21 J7:J21 M7:M21 P7:P21 S7:S21 V7:V21 Y7:Z21 AB7:AC21 AE7:AE21">
    <cfRule type="cellIs" priority="15" dxfId="84" operator="greaterThan" stopIfTrue="1">
      <formula>10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32.28125" style="0" customWidth="1"/>
    <col min="3" max="3" width="14.8515625" style="0" customWidth="1"/>
    <col min="4" max="4" width="12.421875" style="0" customWidth="1"/>
    <col min="5" max="19" width="7.57421875" style="0" customWidth="1"/>
    <col min="20" max="22" width="7.57421875" style="0" hidden="1" customWidth="1"/>
    <col min="23" max="28" width="7.57421875" style="0" customWidth="1"/>
    <col min="29" max="31" width="7.57421875" style="0" hidden="1" customWidth="1"/>
    <col min="32" max="33" width="9.140625" style="0" customWidth="1"/>
    <col min="34" max="34" width="4.8515625" style="0" customWidth="1"/>
    <col min="35" max="35" width="9.140625" style="0" customWidth="1"/>
    <col min="36" max="55" width="0" style="0" hidden="1" customWidth="1"/>
    <col min="56" max="56" width="9.140625" style="0" customWidth="1"/>
  </cols>
  <sheetData>
    <row r="1" spans="1:53" ht="16.5" thickBot="1">
      <c r="A1" s="26"/>
      <c r="B1" s="31" t="s">
        <v>23</v>
      </c>
      <c r="C1" s="147"/>
      <c r="D1" s="28"/>
      <c r="E1" s="28"/>
      <c r="F1" s="31"/>
      <c r="G1" s="31"/>
      <c r="H1" s="28"/>
      <c r="I1" s="31"/>
      <c r="J1" s="28"/>
      <c r="K1" s="31"/>
      <c r="L1" s="31"/>
      <c r="M1" s="28"/>
      <c r="N1" s="31"/>
      <c r="O1" s="31"/>
      <c r="P1" s="28"/>
      <c r="Q1" s="31"/>
      <c r="R1" s="31"/>
      <c r="S1" s="28"/>
      <c r="T1" s="31"/>
      <c r="U1" s="31"/>
      <c r="V1" s="28"/>
      <c r="W1" s="28"/>
      <c r="X1" s="28"/>
      <c r="Y1" s="28"/>
      <c r="Z1" s="31"/>
      <c r="AA1" s="31"/>
      <c r="AB1" s="28"/>
      <c r="AC1" s="31"/>
      <c r="AD1" s="31"/>
      <c r="AE1" s="28"/>
      <c r="AF1" s="80"/>
      <c r="AG1" s="81"/>
      <c r="AH1" s="59"/>
      <c r="AI1" s="31"/>
      <c r="AJ1" s="28"/>
      <c r="AK1" s="31"/>
      <c r="AL1" s="31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ht="15.75" thickBot="1">
      <c r="A2" s="26"/>
      <c r="B2" s="31" t="s">
        <v>715</v>
      </c>
      <c r="C2" s="31"/>
      <c r="D2" s="28"/>
      <c r="E2" s="166" t="s">
        <v>716</v>
      </c>
      <c r="F2" s="166"/>
      <c r="G2" s="166"/>
      <c r="H2" s="166" t="s">
        <v>163</v>
      </c>
      <c r="I2" s="166"/>
      <c r="J2" s="166"/>
      <c r="K2" s="166" t="s">
        <v>717</v>
      </c>
      <c r="L2" s="166"/>
      <c r="M2" s="166"/>
      <c r="N2" s="166" t="s">
        <v>718</v>
      </c>
      <c r="O2" s="166"/>
      <c r="P2" s="166"/>
      <c r="Q2" s="166" t="s">
        <v>719</v>
      </c>
      <c r="R2" s="166"/>
      <c r="S2" s="166"/>
      <c r="T2" s="166" t="s">
        <v>164</v>
      </c>
      <c r="U2" s="166"/>
      <c r="V2" s="166"/>
      <c r="W2" s="166" t="s">
        <v>165</v>
      </c>
      <c r="X2" s="166"/>
      <c r="Y2" s="166"/>
      <c r="Z2" s="166" t="s">
        <v>720</v>
      </c>
      <c r="AA2" s="166"/>
      <c r="AB2" s="166"/>
      <c r="AC2" s="166" t="s">
        <v>653</v>
      </c>
      <c r="AD2" s="166"/>
      <c r="AE2" s="166"/>
      <c r="AF2" s="84"/>
      <c r="AG2" s="81"/>
      <c r="AH2" s="59"/>
      <c r="AI2" s="28"/>
      <c r="AJ2" s="28"/>
      <c r="AK2" s="83" t="s">
        <v>368</v>
      </c>
      <c r="AL2" s="83" t="s">
        <v>369</v>
      </c>
      <c r="AM2" s="83" t="s">
        <v>369</v>
      </c>
      <c r="AN2" s="83" t="s">
        <v>370</v>
      </c>
      <c r="AO2" s="83" t="s">
        <v>370</v>
      </c>
      <c r="AP2" s="83" t="s">
        <v>371</v>
      </c>
      <c r="AQ2" s="83" t="s">
        <v>371</v>
      </c>
      <c r="AR2" s="83" t="s">
        <v>372</v>
      </c>
      <c r="AS2" s="83" t="s">
        <v>372</v>
      </c>
      <c r="AT2" s="83" t="s">
        <v>373</v>
      </c>
      <c r="AU2" s="83" t="s">
        <v>373</v>
      </c>
      <c r="AV2" s="83" t="s">
        <v>654</v>
      </c>
      <c r="AW2" s="83" t="s">
        <v>654</v>
      </c>
      <c r="AX2" s="83" t="s">
        <v>655</v>
      </c>
      <c r="AY2" s="83" t="s">
        <v>655</v>
      </c>
      <c r="AZ2" s="83" t="s">
        <v>656</v>
      </c>
      <c r="BA2" s="83" t="s">
        <v>656</v>
      </c>
    </row>
    <row r="3" spans="1:53" ht="15">
      <c r="A3" s="26"/>
      <c r="B3" s="28"/>
      <c r="C3" s="31"/>
      <c r="D3" s="3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6"/>
      <c r="AG3" s="81"/>
      <c r="AH3" s="59"/>
      <c r="AI3" s="28"/>
      <c r="AJ3" s="87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1:55" ht="15">
      <c r="A4" s="26" t="s">
        <v>47</v>
      </c>
      <c r="B4" s="31" t="s">
        <v>92</v>
      </c>
      <c r="C4" s="31" t="s">
        <v>93</v>
      </c>
      <c r="D4" s="31" t="s">
        <v>375</v>
      </c>
      <c r="E4" s="31" t="s">
        <v>376</v>
      </c>
      <c r="F4" s="31" t="s">
        <v>377</v>
      </c>
      <c r="G4" s="31" t="s">
        <v>95</v>
      </c>
      <c r="H4" s="31" t="s">
        <v>376</v>
      </c>
      <c r="I4" s="31" t="s">
        <v>377</v>
      </c>
      <c r="J4" s="31" t="s">
        <v>95</v>
      </c>
      <c r="K4" s="31" t="s">
        <v>376</v>
      </c>
      <c r="L4" s="31" t="s">
        <v>377</v>
      </c>
      <c r="M4" s="31" t="s">
        <v>95</v>
      </c>
      <c r="N4" s="31" t="s">
        <v>376</v>
      </c>
      <c r="O4" s="31" t="s">
        <v>377</v>
      </c>
      <c r="P4" s="31" t="s">
        <v>95</v>
      </c>
      <c r="Q4" s="31" t="s">
        <v>376</v>
      </c>
      <c r="R4" s="31" t="s">
        <v>377</v>
      </c>
      <c r="S4" s="31" t="s">
        <v>95</v>
      </c>
      <c r="T4" s="31" t="s">
        <v>376</v>
      </c>
      <c r="U4" s="31" t="s">
        <v>377</v>
      </c>
      <c r="V4" s="31" t="s">
        <v>95</v>
      </c>
      <c r="W4" s="31" t="s">
        <v>376</v>
      </c>
      <c r="X4" s="31" t="s">
        <v>377</v>
      </c>
      <c r="Y4" s="31" t="s">
        <v>95</v>
      </c>
      <c r="Z4" s="31" t="s">
        <v>376</v>
      </c>
      <c r="AA4" s="31" t="s">
        <v>377</v>
      </c>
      <c r="AB4" s="31" t="s">
        <v>95</v>
      </c>
      <c r="AC4" s="31" t="s">
        <v>376</v>
      </c>
      <c r="AD4" s="31" t="s">
        <v>377</v>
      </c>
      <c r="AE4" s="31" t="s">
        <v>95</v>
      </c>
      <c r="AF4" s="80" t="s">
        <v>54</v>
      </c>
      <c r="AG4" s="81" t="s">
        <v>378</v>
      </c>
      <c r="AH4" s="88" t="s">
        <v>47</v>
      </c>
      <c r="AI4" s="31"/>
      <c r="AJ4" s="80" t="s">
        <v>52</v>
      </c>
      <c r="AK4" s="31" t="s">
        <v>95</v>
      </c>
      <c r="AL4" s="31" t="s">
        <v>95</v>
      </c>
      <c r="AM4" s="31" t="s">
        <v>95</v>
      </c>
      <c r="AN4" s="31" t="s">
        <v>95</v>
      </c>
      <c r="AO4" s="31" t="s">
        <v>95</v>
      </c>
      <c r="AP4" s="31" t="s">
        <v>95</v>
      </c>
      <c r="AQ4" s="31" t="s">
        <v>95</v>
      </c>
      <c r="AR4" s="31" t="s">
        <v>95</v>
      </c>
      <c r="AS4" s="31" t="s">
        <v>95</v>
      </c>
      <c r="AT4" s="31" t="s">
        <v>95</v>
      </c>
      <c r="AU4" s="31" t="s">
        <v>95</v>
      </c>
      <c r="AV4" s="31" t="s">
        <v>657</v>
      </c>
      <c r="AW4" s="31" t="s">
        <v>95</v>
      </c>
      <c r="AX4" s="31" t="s">
        <v>95</v>
      </c>
      <c r="AY4" s="31" t="s">
        <v>95</v>
      </c>
      <c r="AZ4" s="31" t="s">
        <v>95</v>
      </c>
      <c r="BA4" s="31" t="s">
        <v>95</v>
      </c>
      <c r="BB4" s="89"/>
      <c r="BC4" s="89"/>
    </row>
    <row r="5" spans="1:55" ht="15">
      <c r="A5" s="26"/>
      <c r="B5" s="31" t="s">
        <v>56</v>
      </c>
      <c r="C5" s="31" t="s">
        <v>57</v>
      </c>
      <c r="D5" s="31" t="s">
        <v>379</v>
      </c>
      <c r="E5" s="31" t="s">
        <v>380</v>
      </c>
      <c r="F5" s="31" t="s">
        <v>381</v>
      </c>
      <c r="G5" s="31"/>
      <c r="H5" s="31" t="s">
        <v>380</v>
      </c>
      <c r="I5" s="31" t="s">
        <v>381</v>
      </c>
      <c r="J5" s="31"/>
      <c r="K5" s="31" t="s">
        <v>380</v>
      </c>
      <c r="L5" s="31" t="s">
        <v>381</v>
      </c>
      <c r="M5" s="31"/>
      <c r="N5" s="31" t="s">
        <v>380</v>
      </c>
      <c r="O5" s="31" t="s">
        <v>381</v>
      </c>
      <c r="P5" s="31"/>
      <c r="Q5" s="31" t="s">
        <v>380</v>
      </c>
      <c r="R5" s="31" t="s">
        <v>381</v>
      </c>
      <c r="S5" s="31"/>
      <c r="T5" s="31" t="s">
        <v>380</v>
      </c>
      <c r="U5" s="31" t="s">
        <v>381</v>
      </c>
      <c r="V5" s="31"/>
      <c r="W5" s="31" t="s">
        <v>380</v>
      </c>
      <c r="X5" s="31" t="s">
        <v>381</v>
      </c>
      <c r="Y5" s="31"/>
      <c r="Z5" s="31" t="s">
        <v>380</v>
      </c>
      <c r="AA5" s="31" t="s">
        <v>381</v>
      </c>
      <c r="AB5" s="31"/>
      <c r="AC5" s="31" t="s">
        <v>380</v>
      </c>
      <c r="AD5" s="31" t="s">
        <v>381</v>
      </c>
      <c r="AE5" s="31"/>
      <c r="AF5" s="80" t="s">
        <v>61</v>
      </c>
      <c r="AG5" s="81" t="s">
        <v>382</v>
      </c>
      <c r="AH5" s="88"/>
      <c r="AI5" s="31"/>
      <c r="AJ5" s="80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89"/>
      <c r="BC5" s="89"/>
    </row>
    <row r="6" spans="1:55" ht="15">
      <c r="A6" s="2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0"/>
      <c r="AG6" s="81"/>
      <c r="AH6" s="88"/>
      <c r="AI6" s="31"/>
      <c r="AJ6" s="8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89"/>
      <c r="BC6" s="89"/>
    </row>
    <row r="7" spans="1:53" ht="15">
      <c r="A7" s="69">
        <v>1</v>
      </c>
      <c r="B7" s="111" t="s">
        <v>721</v>
      </c>
      <c r="C7" s="111" t="s">
        <v>722</v>
      </c>
      <c r="D7" s="111" t="s">
        <v>723</v>
      </c>
      <c r="E7" s="126"/>
      <c r="F7" s="113">
        <v>1E-09</v>
      </c>
      <c r="G7" s="114">
        <f aca="true" t="shared" si="0" ref="G7:G16">ROUND(AJ7,4)</f>
        <v>0</v>
      </c>
      <c r="H7" s="126">
        <v>23</v>
      </c>
      <c r="I7" s="113">
        <v>5507</v>
      </c>
      <c r="J7" s="114">
        <f aca="true" t="shared" si="1" ref="J7:J16">ROUND(AL7,4)</f>
        <v>0.4177</v>
      </c>
      <c r="K7" s="135"/>
      <c r="L7" s="113">
        <v>1E-09</v>
      </c>
      <c r="M7" s="114">
        <f aca="true" t="shared" si="2" ref="M7:M16">ROUND(AN7,4)</f>
        <v>0</v>
      </c>
      <c r="N7" s="135">
        <v>9</v>
      </c>
      <c r="O7" s="113">
        <v>3738</v>
      </c>
      <c r="P7" s="114">
        <f aca="true" t="shared" si="3" ref="P7:P16">ROUND(AP7,4)</f>
        <v>0.2408</v>
      </c>
      <c r="Q7" s="135"/>
      <c r="R7" s="113">
        <v>1E-09</v>
      </c>
      <c r="S7" s="114">
        <f aca="true" t="shared" si="4" ref="S7:S16">ROUND(AR7,4)</f>
        <v>0</v>
      </c>
      <c r="T7" s="135"/>
      <c r="U7" s="113">
        <v>1E-09</v>
      </c>
      <c r="V7" s="114">
        <f aca="true" t="shared" si="5" ref="V7:V16">ROUND(AT7,4)</f>
        <v>0</v>
      </c>
      <c r="W7" s="135"/>
      <c r="X7" s="113">
        <v>1E-09</v>
      </c>
      <c r="Y7" s="114">
        <f aca="true" t="shared" si="6" ref="Y7:Y16">ROUND(AV7,4)</f>
        <v>0</v>
      </c>
      <c r="Z7" s="135"/>
      <c r="AA7" s="113">
        <v>1E-09</v>
      </c>
      <c r="AB7" s="114">
        <f aca="true" t="shared" si="7" ref="AB7:AB16">ROUND(AX7,4)</f>
        <v>0</v>
      </c>
      <c r="AC7" s="135"/>
      <c r="AD7" s="113">
        <v>1E-09</v>
      </c>
      <c r="AE7" s="114">
        <f aca="true" t="shared" si="8" ref="AE7:AE16">ROUND(AZ7,4)</f>
        <v>0</v>
      </c>
      <c r="AF7" s="149">
        <f aca="true" t="shared" si="9" ref="AF7:AF16">COUNT(E7,H7,K7,N7,Q7,T7,W7,Z7,AC7)</f>
        <v>2</v>
      </c>
      <c r="AG7" s="116">
        <f aca="true" t="shared" si="10" ref="AG7:AG16">(AK7+AM7+AO7+AQ7+AS7+AU7+AW7+AY7+BA7)</f>
        <v>0.6585</v>
      </c>
      <c r="AH7" s="131">
        <v>1</v>
      </c>
      <c r="AI7" s="117"/>
      <c r="AJ7" s="118">
        <f aca="true" t="shared" si="11" ref="AJ7:AJ16">(E7*100)/F7</f>
        <v>0</v>
      </c>
      <c r="AK7" s="119">
        <f aca="true" t="shared" si="12" ref="AK7:AK16">ROUND(AJ7,4)</f>
        <v>0</v>
      </c>
      <c r="AL7" s="118">
        <f aca="true" t="shared" si="13" ref="AL7:AL16">(H7*100)/I7</f>
        <v>0.41765026330125293</v>
      </c>
      <c r="AM7" s="119">
        <f aca="true" t="shared" si="14" ref="AM7:AM16">ROUND(AL7,4)</f>
        <v>0.4177</v>
      </c>
      <c r="AN7" s="118">
        <f aca="true" t="shared" si="15" ref="AN7:AN16">(K7*100)/L7</f>
        <v>0</v>
      </c>
      <c r="AO7" s="119">
        <f aca="true" t="shared" si="16" ref="AO7:AO16">ROUND(AN7,4)</f>
        <v>0</v>
      </c>
      <c r="AP7" s="118">
        <f aca="true" t="shared" si="17" ref="AP7:AP16">(N7*100)/O7</f>
        <v>0.24077046548956663</v>
      </c>
      <c r="AQ7" s="119">
        <f aca="true" t="shared" si="18" ref="AQ7:AQ16">ROUND(AP7,4)</f>
        <v>0.2408</v>
      </c>
      <c r="AR7" s="118">
        <f aca="true" t="shared" si="19" ref="AR7:AR16">(Q7*100)/R7</f>
        <v>0</v>
      </c>
      <c r="AS7" s="119">
        <f aca="true" t="shared" si="20" ref="AS7:AS16">ROUND(AR7,4)</f>
        <v>0</v>
      </c>
      <c r="AT7" s="118">
        <f aca="true" t="shared" si="21" ref="AT7:AT16">(T7*100)/U7</f>
        <v>0</v>
      </c>
      <c r="AU7" s="119">
        <f aca="true" t="shared" si="22" ref="AU7:AU16">ROUND(AT7,4)</f>
        <v>0</v>
      </c>
      <c r="AV7" s="118">
        <f aca="true" t="shared" si="23" ref="AV7:AV16">(W7*100)/X7</f>
        <v>0</v>
      </c>
      <c r="AW7" s="119">
        <f aca="true" t="shared" si="24" ref="AW7:AW16">ROUND(AV7,4)</f>
        <v>0</v>
      </c>
      <c r="AX7" s="118">
        <f aca="true" t="shared" si="25" ref="AX7:AX16">(Z7*100)/AA7</f>
        <v>0</v>
      </c>
      <c r="AY7" s="119">
        <f aca="true" t="shared" si="26" ref="AY7:AY16">ROUND(AX7,4)</f>
        <v>0</v>
      </c>
      <c r="AZ7" s="118">
        <f aca="true" t="shared" si="27" ref="AZ7:AZ16">(AC7*100)/AD7</f>
        <v>0</v>
      </c>
      <c r="BA7" s="119">
        <f aca="true" t="shared" si="28" ref="BA7:BA16">ROUND(AZ7,4)</f>
        <v>0</v>
      </c>
    </row>
    <row r="8" spans="1:53" ht="15">
      <c r="A8" s="69">
        <v>2</v>
      </c>
      <c r="B8" s="111" t="s">
        <v>724</v>
      </c>
      <c r="C8" s="111" t="s">
        <v>725</v>
      </c>
      <c r="D8" s="111" t="s">
        <v>726</v>
      </c>
      <c r="E8" s="126"/>
      <c r="F8" s="113">
        <v>1E-09</v>
      </c>
      <c r="G8" s="114">
        <f t="shared" si="0"/>
        <v>0</v>
      </c>
      <c r="H8" s="126"/>
      <c r="I8" s="113">
        <v>1E-09</v>
      </c>
      <c r="J8" s="114">
        <f t="shared" si="1"/>
        <v>0</v>
      </c>
      <c r="K8" s="135">
        <v>35</v>
      </c>
      <c r="L8" s="113">
        <v>10542</v>
      </c>
      <c r="M8" s="114">
        <f t="shared" si="2"/>
        <v>0.332</v>
      </c>
      <c r="N8" s="135"/>
      <c r="O8" s="113">
        <v>1E-09</v>
      </c>
      <c r="P8" s="114">
        <f t="shared" si="3"/>
        <v>0</v>
      </c>
      <c r="Q8" s="135"/>
      <c r="R8" s="113">
        <v>1E-09</v>
      </c>
      <c r="S8" s="114">
        <f t="shared" si="4"/>
        <v>0</v>
      </c>
      <c r="T8" s="135"/>
      <c r="U8" s="113">
        <v>1E-09</v>
      </c>
      <c r="V8" s="114">
        <f t="shared" si="5"/>
        <v>0</v>
      </c>
      <c r="W8" s="135"/>
      <c r="X8" s="113">
        <v>1E-09</v>
      </c>
      <c r="Y8" s="114">
        <f t="shared" si="6"/>
        <v>0</v>
      </c>
      <c r="Z8" s="135">
        <v>25</v>
      </c>
      <c r="AA8" s="113">
        <v>5613</v>
      </c>
      <c r="AB8" s="114">
        <f t="shared" si="7"/>
        <v>0.4454</v>
      </c>
      <c r="AC8" s="135"/>
      <c r="AD8" s="113">
        <v>1E-09</v>
      </c>
      <c r="AE8" s="114">
        <f t="shared" si="8"/>
        <v>0</v>
      </c>
      <c r="AF8" s="149">
        <f t="shared" si="9"/>
        <v>2</v>
      </c>
      <c r="AG8" s="116">
        <f t="shared" si="10"/>
        <v>0.7774000000000001</v>
      </c>
      <c r="AH8" s="131">
        <v>2</v>
      </c>
      <c r="AI8" s="117"/>
      <c r="AJ8" s="118">
        <f t="shared" si="11"/>
        <v>0</v>
      </c>
      <c r="AK8" s="119">
        <f t="shared" si="12"/>
        <v>0</v>
      </c>
      <c r="AL8" s="118">
        <f t="shared" si="13"/>
        <v>0</v>
      </c>
      <c r="AM8" s="119">
        <f t="shared" si="14"/>
        <v>0</v>
      </c>
      <c r="AN8" s="118">
        <f t="shared" si="15"/>
        <v>0.33200531208499334</v>
      </c>
      <c r="AO8" s="119">
        <f t="shared" si="16"/>
        <v>0.332</v>
      </c>
      <c r="AP8" s="118">
        <f t="shared" si="17"/>
        <v>0</v>
      </c>
      <c r="AQ8" s="119">
        <f t="shared" si="18"/>
        <v>0</v>
      </c>
      <c r="AR8" s="118">
        <f t="shared" si="19"/>
        <v>0</v>
      </c>
      <c r="AS8" s="119">
        <f t="shared" si="20"/>
        <v>0</v>
      </c>
      <c r="AT8" s="118">
        <f t="shared" si="21"/>
        <v>0</v>
      </c>
      <c r="AU8" s="119">
        <f t="shared" si="22"/>
        <v>0</v>
      </c>
      <c r="AV8" s="118">
        <f t="shared" si="23"/>
        <v>0</v>
      </c>
      <c r="AW8" s="119">
        <f t="shared" si="24"/>
        <v>0</v>
      </c>
      <c r="AX8" s="118">
        <f t="shared" si="25"/>
        <v>0.4453946196329948</v>
      </c>
      <c r="AY8" s="119">
        <f t="shared" si="26"/>
        <v>0.4454</v>
      </c>
      <c r="AZ8" s="118">
        <f t="shared" si="27"/>
        <v>0</v>
      </c>
      <c r="BA8" s="119">
        <f t="shared" si="28"/>
        <v>0</v>
      </c>
    </row>
    <row r="9" spans="1:53" ht="15">
      <c r="A9" s="69">
        <v>3</v>
      </c>
      <c r="B9" s="111" t="s">
        <v>727</v>
      </c>
      <c r="C9" s="111" t="s">
        <v>728</v>
      </c>
      <c r="D9" s="111" t="s">
        <v>729</v>
      </c>
      <c r="E9" s="126"/>
      <c r="F9" s="113">
        <v>1E-09</v>
      </c>
      <c r="G9" s="114">
        <f t="shared" si="0"/>
        <v>0</v>
      </c>
      <c r="H9" s="126">
        <v>45</v>
      </c>
      <c r="I9" s="113">
        <v>5507</v>
      </c>
      <c r="J9" s="114">
        <f t="shared" si="1"/>
        <v>0.8171</v>
      </c>
      <c r="K9" s="135"/>
      <c r="L9" s="113">
        <v>1E-09</v>
      </c>
      <c r="M9" s="114">
        <f t="shared" si="2"/>
        <v>0</v>
      </c>
      <c r="N9" s="135"/>
      <c r="O9" s="113">
        <v>1E-09</v>
      </c>
      <c r="P9" s="114">
        <f t="shared" si="3"/>
        <v>0</v>
      </c>
      <c r="Q9" s="135"/>
      <c r="R9" s="113">
        <v>1E-09</v>
      </c>
      <c r="S9" s="114">
        <f t="shared" si="4"/>
        <v>0</v>
      </c>
      <c r="T9" s="135"/>
      <c r="U9" s="113">
        <v>1E-09</v>
      </c>
      <c r="V9" s="114">
        <f t="shared" si="5"/>
        <v>0</v>
      </c>
      <c r="W9" s="135"/>
      <c r="X9" s="113">
        <v>1E-09</v>
      </c>
      <c r="Y9" s="114">
        <f t="shared" si="6"/>
        <v>0</v>
      </c>
      <c r="Z9" s="135">
        <v>6</v>
      </c>
      <c r="AA9" s="113">
        <v>5613</v>
      </c>
      <c r="AB9" s="114">
        <f t="shared" si="7"/>
        <v>0.1069</v>
      </c>
      <c r="AC9" s="135"/>
      <c r="AD9" s="113">
        <v>1E-09</v>
      </c>
      <c r="AE9" s="114">
        <f t="shared" si="8"/>
        <v>0</v>
      </c>
      <c r="AF9" s="149">
        <f t="shared" si="9"/>
        <v>2</v>
      </c>
      <c r="AG9" s="116">
        <f t="shared" si="10"/>
        <v>0.924</v>
      </c>
      <c r="AH9" s="131">
        <v>3</v>
      </c>
      <c r="AI9" s="117"/>
      <c r="AJ9" s="120">
        <f t="shared" si="11"/>
        <v>0</v>
      </c>
      <c r="AK9" s="119">
        <f t="shared" si="12"/>
        <v>0</v>
      </c>
      <c r="AL9" s="118">
        <f t="shared" si="13"/>
        <v>0.8171418195024515</v>
      </c>
      <c r="AM9" s="119">
        <f t="shared" si="14"/>
        <v>0.8171</v>
      </c>
      <c r="AN9" s="118">
        <f t="shared" si="15"/>
        <v>0</v>
      </c>
      <c r="AO9" s="119">
        <f t="shared" si="16"/>
        <v>0</v>
      </c>
      <c r="AP9" s="118">
        <f t="shared" si="17"/>
        <v>0</v>
      </c>
      <c r="AQ9" s="119">
        <f t="shared" si="18"/>
        <v>0</v>
      </c>
      <c r="AR9" s="118">
        <f t="shared" si="19"/>
        <v>0</v>
      </c>
      <c r="AS9" s="119">
        <f t="shared" si="20"/>
        <v>0</v>
      </c>
      <c r="AT9" s="118">
        <f t="shared" si="21"/>
        <v>0</v>
      </c>
      <c r="AU9" s="119">
        <f t="shared" si="22"/>
        <v>0</v>
      </c>
      <c r="AV9" s="118">
        <f t="shared" si="23"/>
        <v>0</v>
      </c>
      <c r="AW9" s="119">
        <f t="shared" si="24"/>
        <v>0</v>
      </c>
      <c r="AX9" s="118">
        <f t="shared" si="25"/>
        <v>0.10689470871191876</v>
      </c>
      <c r="AY9" s="119">
        <f t="shared" si="26"/>
        <v>0.1069</v>
      </c>
      <c r="AZ9" s="118">
        <f t="shared" si="27"/>
        <v>0</v>
      </c>
      <c r="BA9" s="119">
        <f t="shared" si="28"/>
        <v>0</v>
      </c>
    </row>
    <row r="10" spans="1:53" ht="15">
      <c r="A10" s="69">
        <v>4</v>
      </c>
      <c r="B10" s="111" t="s">
        <v>730</v>
      </c>
      <c r="C10" s="111" t="s">
        <v>731</v>
      </c>
      <c r="D10" s="111" t="s">
        <v>732</v>
      </c>
      <c r="E10" s="126"/>
      <c r="F10" s="113">
        <v>1E-09</v>
      </c>
      <c r="G10" s="114">
        <f t="shared" si="0"/>
        <v>0</v>
      </c>
      <c r="H10" s="126"/>
      <c r="I10" s="113">
        <v>1E-09</v>
      </c>
      <c r="J10" s="114">
        <f t="shared" si="1"/>
        <v>0</v>
      </c>
      <c r="K10" s="135">
        <v>48</v>
      </c>
      <c r="L10" s="113">
        <v>10542</v>
      </c>
      <c r="M10" s="114">
        <f t="shared" si="2"/>
        <v>0.4553</v>
      </c>
      <c r="N10" s="135"/>
      <c r="O10" s="113">
        <v>1E-09</v>
      </c>
      <c r="P10" s="114">
        <f t="shared" si="3"/>
        <v>0</v>
      </c>
      <c r="Q10" s="135"/>
      <c r="R10" s="113">
        <v>1E-09</v>
      </c>
      <c r="S10" s="114">
        <f t="shared" si="4"/>
        <v>0</v>
      </c>
      <c r="T10" s="135"/>
      <c r="U10" s="113">
        <v>1E-09</v>
      </c>
      <c r="V10" s="114">
        <f t="shared" si="5"/>
        <v>0</v>
      </c>
      <c r="W10" s="135"/>
      <c r="X10" s="113">
        <v>1E-09</v>
      </c>
      <c r="Y10" s="114">
        <f t="shared" si="6"/>
        <v>0</v>
      </c>
      <c r="Z10" s="135">
        <v>28</v>
      </c>
      <c r="AA10" s="113">
        <v>5613</v>
      </c>
      <c r="AB10" s="114">
        <f t="shared" si="7"/>
        <v>0.4988</v>
      </c>
      <c r="AC10" s="135"/>
      <c r="AD10" s="113">
        <v>1E-09</v>
      </c>
      <c r="AE10" s="114">
        <f t="shared" si="8"/>
        <v>0</v>
      </c>
      <c r="AF10" s="149">
        <f t="shared" si="9"/>
        <v>2</v>
      </c>
      <c r="AG10" s="116">
        <f t="shared" si="10"/>
        <v>0.9541</v>
      </c>
      <c r="AH10" s="131">
        <v>4</v>
      </c>
      <c r="AI10" s="117"/>
      <c r="AJ10" s="118">
        <f t="shared" si="11"/>
        <v>0</v>
      </c>
      <c r="AK10" s="119">
        <f t="shared" si="12"/>
        <v>0</v>
      </c>
      <c r="AL10" s="118">
        <f t="shared" si="13"/>
        <v>0</v>
      </c>
      <c r="AM10" s="119">
        <f t="shared" si="14"/>
        <v>0</v>
      </c>
      <c r="AN10" s="118">
        <f t="shared" si="15"/>
        <v>0.4553215708594195</v>
      </c>
      <c r="AO10" s="119">
        <f t="shared" si="16"/>
        <v>0.4553</v>
      </c>
      <c r="AP10" s="118">
        <f t="shared" si="17"/>
        <v>0</v>
      </c>
      <c r="AQ10" s="119">
        <f t="shared" si="18"/>
        <v>0</v>
      </c>
      <c r="AR10" s="118">
        <f t="shared" si="19"/>
        <v>0</v>
      </c>
      <c r="AS10" s="119">
        <f t="shared" si="20"/>
        <v>0</v>
      </c>
      <c r="AT10" s="118">
        <f t="shared" si="21"/>
        <v>0</v>
      </c>
      <c r="AU10" s="119">
        <f t="shared" si="22"/>
        <v>0</v>
      </c>
      <c r="AV10" s="118">
        <f t="shared" si="23"/>
        <v>0</v>
      </c>
      <c r="AW10" s="119">
        <f t="shared" si="24"/>
        <v>0</v>
      </c>
      <c r="AX10" s="118">
        <f t="shared" si="25"/>
        <v>0.4988419739889542</v>
      </c>
      <c r="AY10" s="119">
        <f t="shared" si="26"/>
        <v>0.4988</v>
      </c>
      <c r="AZ10" s="118">
        <f t="shared" si="27"/>
        <v>0</v>
      </c>
      <c r="BA10" s="119">
        <f t="shared" si="28"/>
        <v>0</v>
      </c>
    </row>
    <row r="11" spans="1:53" ht="15">
      <c r="A11" s="69">
        <v>5</v>
      </c>
      <c r="B11" s="111" t="s">
        <v>733</v>
      </c>
      <c r="C11" s="111" t="s">
        <v>734</v>
      </c>
      <c r="D11" s="111" t="s">
        <v>735</v>
      </c>
      <c r="E11" s="126"/>
      <c r="F11" s="113">
        <v>1E-09</v>
      </c>
      <c r="G11" s="114">
        <f t="shared" si="0"/>
        <v>0</v>
      </c>
      <c r="H11" s="126"/>
      <c r="I11" s="113">
        <v>1E-09</v>
      </c>
      <c r="J11" s="114">
        <f t="shared" si="1"/>
        <v>0</v>
      </c>
      <c r="K11" s="130"/>
      <c r="L11" s="113">
        <v>1E-09</v>
      </c>
      <c r="M11" s="114">
        <f t="shared" si="2"/>
        <v>0</v>
      </c>
      <c r="N11" s="130"/>
      <c r="O11" s="113">
        <v>1E-09</v>
      </c>
      <c r="P11" s="114">
        <f t="shared" si="3"/>
        <v>0</v>
      </c>
      <c r="Q11" s="130">
        <v>10</v>
      </c>
      <c r="R11" s="113">
        <v>2376</v>
      </c>
      <c r="S11" s="114">
        <f t="shared" si="4"/>
        <v>0.4209</v>
      </c>
      <c r="T11" s="130"/>
      <c r="U11" s="113">
        <v>1E-09</v>
      </c>
      <c r="V11" s="114">
        <f t="shared" si="5"/>
        <v>0</v>
      </c>
      <c r="W11" s="130"/>
      <c r="X11" s="113">
        <v>1E-09</v>
      </c>
      <c r="Y11" s="114">
        <f t="shared" si="6"/>
        <v>0</v>
      </c>
      <c r="Z11" s="130">
        <v>32</v>
      </c>
      <c r="AA11" s="113">
        <v>5613</v>
      </c>
      <c r="AB11" s="114">
        <f t="shared" si="7"/>
        <v>0.5701</v>
      </c>
      <c r="AC11" s="130"/>
      <c r="AD11" s="113">
        <v>1E-09</v>
      </c>
      <c r="AE11" s="114">
        <f t="shared" si="8"/>
        <v>0</v>
      </c>
      <c r="AF11" s="149">
        <f t="shared" si="9"/>
        <v>2</v>
      </c>
      <c r="AG11" s="116">
        <f t="shared" si="10"/>
        <v>0.9910000000000001</v>
      </c>
      <c r="AH11" s="131">
        <v>5</v>
      </c>
      <c r="AI11" s="117"/>
      <c r="AJ11" s="118">
        <f t="shared" si="11"/>
        <v>0</v>
      </c>
      <c r="AK11" s="119">
        <f t="shared" si="12"/>
        <v>0</v>
      </c>
      <c r="AL11" s="118">
        <f t="shared" si="13"/>
        <v>0</v>
      </c>
      <c r="AM11" s="119">
        <f t="shared" si="14"/>
        <v>0</v>
      </c>
      <c r="AN11" s="118">
        <f t="shared" si="15"/>
        <v>0</v>
      </c>
      <c r="AO11" s="119">
        <f t="shared" si="16"/>
        <v>0</v>
      </c>
      <c r="AP11" s="118">
        <f t="shared" si="17"/>
        <v>0</v>
      </c>
      <c r="AQ11" s="119">
        <f t="shared" si="18"/>
        <v>0</v>
      </c>
      <c r="AR11" s="118">
        <f t="shared" si="19"/>
        <v>0.4208754208754209</v>
      </c>
      <c r="AS11" s="119">
        <f t="shared" si="20"/>
        <v>0.4209</v>
      </c>
      <c r="AT11" s="118">
        <f t="shared" si="21"/>
        <v>0</v>
      </c>
      <c r="AU11" s="119">
        <f t="shared" si="22"/>
        <v>0</v>
      </c>
      <c r="AV11" s="118">
        <f t="shared" si="23"/>
        <v>0</v>
      </c>
      <c r="AW11" s="119">
        <f t="shared" si="24"/>
        <v>0</v>
      </c>
      <c r="AX11" s="118">
        <f t="shared" si="25"/>
        <v>0.5701051131302334</v>
      </c>
      <c r="AY11" s="119">
        <f t="shared" si="26"/>
        <v>0.5701</v>
      </c>
      <c r="AZ11" s="118">
        <f t="shared" si="27"/>
        <v>0</v>
      </c>
      <c r="BA11" s="119">
        <f t="shared" si="28"/>
        <v>0</v>
      </c>
    </row>
    <row r="12" spans="1:53" ht="15">
      <c r="A12" s="69">
        <v>6</v>
      </c>
      <c r="B12" s="111" t="s">
        <v>736</v>
      </c>
      <c r="C12" s="111" t="s">
        <v>737</v>
      </c>
      <c r="D12" s="151" t="s">
        <v>738</v>
      </c>
      <c r="E12" s="126">
        <v>29</v>
      </c>
      <c r="F12" s="113">
        <v>2025</v>
      </c>
      <c r="G12" s="114">
        <f t="shared" si="0"/>
        <v>1.4321</v>
      </c>
      <c r="H12" s="126"/>
      <c r="I12" s="113">
        <v>1E-09</v>
      </c>
      <c r="J12" s="114">
        <f t="shared" si="1"/>
        <v>0</v>
      </c>
      <c r="K12" s="130"/>
      <c r="L12" s="113">
        <v>1E-09</v>
      </c>
      <c r="M12" s="114">
        <f t="shared" si="2"/>
        <v>0</v>
      </c>
      <c r="N12" s="130">
        <v>14</v>
      </c>
      <c r="O12" s="113">
        <v>3738</v>
      </c>
      <c r="P12" s="114">
        <f t="shared" si="3"/>
        <v>0.3745</v>
      </c>
      <c r="Q12" s="130"/>
      <c r="R12" s="113">
        <v>1E-09</v>
      </c>
      <c r="S12" s="114">
        <f t="shared" si="4"/>
        <v>0</v>
      </c>
      <c r="T12" s="130"/>
      <c r="U12" s="113">
        <v>1E-09</v>
      </c>
      <c r="V12" s="114">
        <f t="shared" si="5"/>
        <v>0</v>
      </c>
      <c r="W12" s="130"/>
      <c r="X12" s="113">
        <v>1E-09</v>
      </c>
      <c r="Y12" s="114">
        <f t="shared" si="6"/>
        <v>0</v>
      </c>
      <c r="Z12" s="130"/>
      <c r="AA12" s="113">
        <v>1E-09</v>
      </c>
      <c r="AB12" s="114">
        <f t="shared" si="7"/>
        <v>0</v>
      </c>
      <c r="AC12" s="130"/>
      <c r="AD12" s="113">
        <v>1E-09</v>
      </c>
      <c r="AE12" s="114">
        <f t="shared" si="8"/>
        <v>0</v>
      </c>
      <c r="AF12" s="149">
        <f t="shared" si="9"/>
        <v>2</v>
      </c>
      <c r="AG12" s="116">
        <f t="shared" si="10"/>
        <v>1.8066</v>
      </c>
      <c r="AH12" s="131">
        <v>6</v>
      </c>
      <c r="AI12" s="117"/>
      <c r="AJ12" s="118">
        <f t="shared" si="11"/>
        <v>1.4320987654320987</v>
      </c>
      <c r="AK12" s="119">
        <f t="shared" si="12"/>
        <v>1.4321</v>
      </c>
      <c r="AL12" s="118">
        <f t="shared" si="13"/>
        <v>0</v>
      </c>
      <c r="AM12" s="119">
        <f t="shared" si="14"/>
        <v>0</v>
      </c>
      <c r="AN12" s="118">
        <f t="shared" si="15"/>
        <v>0</v>
      </c>
      <c r="AO12" s="119">
        <f t="shared" si="16"/>
        <v>0</v>
      </c>
      <c r="AP12" s="118">
        <f t="shared" si="17"/>
        <v>0.37453183520599254</v>
      </c>
      <c r="AQ12" s="119">
        <f t="shared" si="18"/>
        <v>0.3745</v>
      </c>
      <c r="AR12" s="118">
        <f t="shared" si="19"/>
        <v>0</v>
      </c>
      <c r="AS12" s="119">
        <f t="shared" si="20"/>
        <v>0</v>
      </c>
      <c r="AT12" s="118">
        <f t="shared" si="21"/>
        <v>0</v>
      </c>
      <c r="AU12" s="119">
        <f t="shared" si="22"/>
        <v>0</v>
      </c>
      <c r="AV12" s="118">
        <f t="shared" si="23"/>
        <v>0</v>
      </c>
      <c r="AW12" s="119">
        <f t="shared" si="24"/>
        <v>0</v>
      </c>
      <c r="AX12" s="118">
        <f t="shared" si="25"/>
        <v>0</v>
      </c>
      <c r="AY12" s="119">
        <f t="shared" si="26"/>
        <v>0</v>
      </c>
      <c r="AZ12" s="118">
        <f t="shared" si="27"/>
        <v>0</v>
      </c>
      <c r="BA12" s="119">
        <f t="shared" si="28"/>
        <v>0</v>
      </c>
    </row>
    <row r="13" spans="1:53" ht="15">
      <c r="A13" s="69">
        <v>7</v>
      </c>
      <c r="B13" s="111" t="s">
        <v>739</v>
      </c>
      <c r="C13" s="111" t="s">
        <v>740</v>
      </c>
      <c r="D13" s="111" t="s">
        <v>741</v>
      </c>
      <c r="E13" s="126"/>
      <c r="F13" s="113">
        <v>1E-09</v>
      </c>
      <c r="G13" s="114">
        <f t="shared" si="0"/>
        <v>0</v>
      </c>
      <c r="H13" s="126">
        <v>90</v>
      </c>
      <c r="I13" s="113">
        <v>5507</v>
      </c>
      <c r="J13" s="114">
        <f t="shared" si="1"/>
        <v>1.6343</v>
      </c>
      <c r="K13" s="135"/>
      <c r="L13" s="113">
        <v>1E-09</v>
      </c>
      <c r="M13" s="114">
        <f t="shared" si="2"/>
        <v>0</v>
      </c>
      <c r="N13" s="135"/>
      <c r="O13" s="113">
        <v>1E-09</v>
      </c>
      <c r="P13" s="114">
        <f t="shared" si="3"/>
        <v>0</v>
      </c>
      <c r="Q13" s="135"/>
      <c r="R13" s="113">
        <v>1E-09</v>
      </c>
      <c r="S13" s="114">
        <f t="shared" si="4"/>
        <v>0</v>
      </c>
      <c r="T13" s="135"/>
      <c r="U13" s="113">
        <v>1E-09</v>
      </c>
      <c r="V13" s="114">
        <f t="shared" si="5"/>
        <v>0</v>
      </c>
      <c r="W13" s="135">
        <v>20</v>
      </c>
      <c r="X13" s="113">
        <v>5202</v>
      </c>
      <c r="Y13" s="114">
        <f t="shared" si="6"/>
        <v>0.3845</v>
      </c>
      <c r="Z13" s="135"/>
      <c r="AA13" s="113">
        <v>1E-09</v>
      </c>
      <c r="AB13" s="114">
        <f t="shared" si="7"/>
        <v>0</v>
      </c>
      <c r="AC13" s="135"/>
      <c r="AD13" s="113">
        <v>1E-09</v>
      </c>
      <c r="AE13" s="114">
        <f t="shared" si="8"/>
        <v>0</v>
      </c>
      <c r="AF13" s="149">
        <f t="shared" si="9"/>
        <v>2</v>
      </c>
      <c r="AG13" s="116">
        <f t="shared" si="10"/>
        <v>2.0188</v>
      </c>
      <c r="AH13" s="131">
        <v>7</v>
      </c>
      <c r="AI13" s="117"/>
      <c r="AJ13" s="118">
        <f t="shared" si="11"/>
        <v>0</v>
      </c>
      <c r="AK13" s="119">
        <f t="shared" si="12"/>
        <v>0</v>
      </c>
      <c r="AL13" s="118">
        <f t="shared" si="13"/>
        <v>1.634283639004903</v>
      </c>
      <c r="AM13" s="119">
        <f t="shared" si="14"/>
        <v>1.6343</v>
      </c>
      <c r="AN13" s="118">
        <f t="shared" si="15"/>
        <v>0</v>
      </c>
      <c r="AO13" s="119">
        <f t="shared" si="16"/>
        <v>0</v>
      </c>
      <c r="AP13" s="118">
        <f t="shared" si="17"/>
        <v>0</v>
      </c>
      <c r="AQ13" s="119">
        <f t="shared" si="18"/>
        <v>0</v>
      </c>
      <c r="AR13" s="118">
        <f t="shared" si="19"/>
        <v>0</v>
      </c>
      <c r="AS13" s="119">
        <f t="shared" si="20"/>
        <v>0</v>
      </c>
      <c r="AT13" s="118">
        <f t="shared" si="21"/>
        <v>0</v>
      </c>
      <c r="AU13" s="119">
        <f t="shared" si="22"/>
        <v>0</v>
      </c>
      <c r="AV13" s="118">
        <f t="shared" si="23"/>
        <v>0.3844675124951942</v>
      </c>
      <c r="AW13" s="119">
        <f t="shared" si="24"/>
        <v>0.3845</v>
      </c>
      <c r="AX13" s="118">
        <f t="shared" si="25"/>
        <v>0</v>
      </c>
      <c r="AY13" s="119">
        <f t="shared" si="26"/>
        <v>0</v>
      </c>
      <c r="AZ13" s="118">
        <f t="shared" si="27"/>
        <v>0</v>
      </c>
      <c r="BA13" s="119">
        <f t="shared" si="28"/>
        <v>0</v>
      </c>
    </row>
    <row r="14" spans="1:53" ht="15">
      <c r="A14" s="69">
        <v>8</v>
      </c>
      <c r="B14" s="111" t="s">
        <v>67</v>
      </c>
      <c r="C14" s="111" t="s">
        <v>68</v>
      </c>
      <c r="D14" s="111" t="s">
        <v>742</v>
      </c>
      <c r="E14" s="126"/>
      <c r="F14" s="113">
        <v>1E-09</v>
      </c>
      <c r="G14" s="114">
        <f t="shared" si="0"/>
        <v>0</v>
      </c>
      <c r="H14" s="126"/>
      <c r="I14" s="113">
        <v>1E-09</v>
      </c>
      <c r="J14" s="114">
        <f t="shared" si="1"/>
        <v>0</v>
      </c>
      <c r="K14" s="135"/>
      <c r="L14" s="113">
        <v>1E-09</v>
      </c>
      <c r="M14" s="114">
        <f t="shared" si="2"/>
        <v>0</v>
      </c>
      <c r="N14" s="135"/>
      <c r="O14" s="113">
        <v>1E-09</v>
      </c>
      <c r="P14" s="114">
        <f t="shared" si="3"/>
        <v>0</v>
      </c>
      <c r="Q14" s="135">
        <v>35</v>
      </c>
      <c r="R14" s="113">
        <v>2376</v>
      </c>
      <c r="S14" s="114">
        <f t="shared" si="4"/>
        <v>1.4731</v>
      </c>
      <c r="T14" s="135"/>
      <c r="U14" s="113">
        <v>1E-09</v>
      </c>
      <c r="V14" s="114">
        <f t="shared" si="5"/>
        <v>0</v>
      </c>
      <c r="W14" s="135"/>
      <c r="X14" s="113">
        <v>1E-09</v>
      </c>
      <c r="Y14" s="114">
        <f t="shared" si="6"/>
        <v>0</v>
      </c>
      <c r="Z14" s="135">
        <v>31</v>
      </c>
      <c r="AA14" s="113">
        <v>5613</v>
      </c>
      <c r="AB14" s="114">
        <f t="shared" si="7"/>
        <v>0.5523</v>
      </c>
      <c r="AC14" s="135"/>
      <c r="AD14" s="113">
        <v>1E-09</v>
      </c>
      <c r="AE14" s="114">
        <f t="shared" si="8"/>
        <v>0</v>
      </c>
      <c r="AF14" s="149">
        <f t="shared" si="9"/>
        <v>2</v>
      </c>
      <c r="AG14" s="116">
        <f t="shared" si="10"/>
        <v>2.0254000000000003</v>
      </c>
      <c r="AH14" s="131">
        <v>8</v>
      </c>
      <c r="AI14" s="117"/>
      <c r="AJ14" s="118">
        <f t="shared" si="11"/>
        <v>0</v>
      </c>
      <c r="AK14" s="119">
        <f t="shared" si="12"/>
        <v>0</v>
      </c>
      <c r="AL14" s="118">
        <f t="shared" si="13"/>
        <v>0</v>
      </c>
      <c r="AM14" s="119">
        <f t="shared" si="14"/>
        <v>0</v>
      </c>
      <c r="AN14" s="118">
        <f t="shared" si="15"/>
        <v>0</v>
      </c>
      <c r="AO14" s="119">
        <f t="shared" si="16"/>
        <v>0</v>
      </c>
      <c r="AP14" s="118">
        <f t="shared" si="17"/>
        <v>0</v>
      </c>
      <c r="AQ14" s="119">
        <f t="shared" si="18"/>
        <v>0</v>
      </c>
      <c r="AR14" s="118">
        <f t="shared" si="19"/>
        <v>1.473063973063973</v>
      </c>
      <c r="AS14" s="119">
        <f t="shared" si="20"/>
        <v>1.4731</v>
      </c>
      <c r="AT14" s="118">
        <f t="shared" si="21"/>
        <v>0</v>
      </c>
      <c r="AU14" s="119">
        <f t="shared" si="22"/>
        <v>0</v>
      </c>
      <c r="AV14" s="118">
        <f t="shared" si="23"/>
        <v>0</v>
      </c>
      <c r="AW14" s="119">
        <f t="shared" si="24"/>
        <v>0</v>
      </c>
      <c r="AX14" s="118">
        <f t="shared" si="25"/>
        <v>0.5522893283449136</v>
      </c>
      <c r="AY14" s="119">
        <f t="shared" si="26"/>
        <v>0.5523</v>
      </c>
      <c r="AZ14" s="118">
        <f t="shared" si="27"/>
        <v>0</v>
      </c>
      <c r="BA14" s="119">
        <f t="shared" si="28"/>
        <v>0</v>
      </c>
    </row>
    <row r="15" spans="1:53" ht="15">
      <c r="A15" s="69">
        <v>9</v>
      </c>
      <c r="B15" s="111" t="s">
        <v>743</v>
      </c>
      <c r="C15" s="111" t="s">
        <v>744</v>
      </c>
      <c r="D15" s="111" t="s">
        <v>745</v>
      </c>
      <c r="E15" s="126">
        <v>21</v>
      </c>
      <c r="F15" s="113">
        <v>2025</v>
      </c>
      <c r="G15" s="114">
        <f t="shared" si="0"/>
        <v>1.037</v>
      </c>
      <c r="H15" s="126"/>
      <c r="I15" s="113">
        <v>1E-09</v>
      </c>
      <c r="J15" s="114">
        <f t="shared" si="1"/>
        <v>0</v>
      </c>
      <c r="K15" s="135"/>
      <c r="L15" s="113">
        <v>1E-09</v>
      </c>
      <c r="M15" s="114">
        <f t="shared" si="2"/>
        <v>0</v>
      </c>
      <c r="N15" s="135"/>
      <c r="O15" s="113">
        <v>1E-09</v>
      </c>
      <c r="P15" s="114">
        <f t="shared" si="3"/>
        <v>0</v>
      </c>
      <c r="Q15" s="135"/>
      <c r="R15" s="113">
        <v>1E-09</v>
      </c>
      <c r="S15" s="114">
        <f t="shared" si="4"/>
        <v>0</v>
      </c>
      <c r="T15" s="135"/>
      <c r="U15" s="113">
        <v>1E-09</v>
      </c>
      <c r="V15" s="114">
        <f t="shared" si="5"/>
        <v>0</v>
      </c>
      <c r="W15" s="135"/>
      <c r="X15" s="113">
        <v>1E-09</v>
      </c>
      <c r="Y15" s="114">
        <f t="shared" si="6"/>
        <v>0</v>
      </c>
      <c r="Z15" s="135">
        <v>58</v>
      </c>
      <c r="AA15" s="113">
        <v>5613</v>
      </c>
      <c r="AB15" s="114">
        <f t="shared" si="7"/>
        <v>1.0333</v>
      </c>
      <c r="AC15" s="135"/>
      <c r="AD15" s="113">
        <v>1E-09</v>
      </c>
      <c r="AE15" s="114">
        <f t="shared" si="8"/>
        <v>0</v>
      </c>
      <c r="AF15" s="149">
        <f t="shared" si="9"/>
        <v>2</v>
      </c>
      <c r="AG15" s="116">
        <f t="shared" si="10"/>
        <v>2.0703</v>
      </c>
      <c r="AH15" s="131">
        <v>9</v>
      </c>
      <c r="AI15" s="117"/>
      <c r="AJ15" s="120">
        <f t="shared" si="11"/>
        <v>1.037037037037037</v>
      </c>
      <c r="AK15" s="119">
        <f t="shared" si="12"/>
        <v>1.037</v>
      </c>
      <c r="AL15" s="118">
        <f t="shared" si="13"/>
        <v>0</v>
      </c>
      <c r="AM15" s="119">
        <f t="shared" si="14"/>
        <v>0</v>
      </c>
      <c r="AN15" s="118">
        <f t="shared" si="15"/>
        <v>0</v>
      </c>
      <c r="AO15" s="119">
        <f t="shared" si="16"/>
        <v>0</v>
      </c>
      <c r="AP15" s="118">
        <f t="shared" si="17"/>
        <v>0</v>
      </c>
      <c r="AQ15" s="119">
        <f t="shared" si="18"/>
        <v>0</v>
      </c>
      <c r="AR15" s="118">
        <f t="shared" si="19"/>
        <v>0</v>
      </c>
      <c r="AS15" s="119">
        <f t="shared" si="20"/>
        <v>0</v>
      </c>
      <c r="AT15" s="118">
        <f t="shared" si="21"/>
        <v>0</v>
      </c>
      <c r="AU15" s="119">
        <f t="shared" si="22"/>
        <v>0</v>
      </c>
      <c r="AV15" s="118">
        <f t="shared" si="23"/>
        <v>0</v>
      </c>
      <c r="AW15" s="119">
        <f t="shared" si="24"/>
        <v>0</v>
      </c>
      <c r="AX15" s="118">
        <f t="shared" si="25"/>
        <v>1.033315517548548</v>
      </c>
      <c r="AY15" s="119">
        <f t="shared" si="26"/>
        <v>1.0333</v>
      </c>
      <c r="AZ15" s="118">
        <f t="shared" si="27"/>
        <v>0</v>
      </c>
      <c r="BA15" s="119">
        <f t="shared" si="28"/>
        <v>0</v>
      </c>
    </row>
    <row r="16" spans="1:53" ht="15">
      <c r="A16" s="69">
        <v>10</v>
      </c>
      <c r="B16" s="111" t="s">
        <v>746</v>
      </c>
      <c r="C16" s="111" t="s">
        <v>747</v>
      </c>
      <c r="D16" s="111" t="s">
        <v>748</v>
      </c>
      <c r="E16" s="126">
        <v>4</v>
      </c>
      <c r="F16" s="113">
        <v>2025</v>
      </c>
      <c r="G16" s="114">
        <f t="shared" si="0"/>
        <v>0.1975</v>
      </c>
      <c r="H16" s="126">
        <v>104</v>
      </c>
      <c r="I16" s="113">
        <v>5507</v>
      </c>
      <c r="J16" s="114">
        <f t="shared" si="1"/>
        <v>1.8885</v>
      </c>
      <c r="K16" s="135"/>
      <c r="L16" s="113">
        <v>1E-09</v>
      </c>
      <c r="M16" s="114">
        <f t="shared" si="2"/>
        <v>0</v>
      </c>
      <c r="N16" s="135"/>
      <c r="O16" s="113">
        <v>1E-09</v>
      </c>
      <c r="P16" s="114">
        <f t="shared" si="3"/>
        <v>0</v>
      </c>
      <c r="Q16" s="135"/>
      <c r="R16" s="113">
        <v>1E-09</v>
      </c>
      <c r="S16" s="114">
        <f t="shared" si="4"/>
        <v>0</v>
      </c>
      <c r="T16" s="135"/>
      <c r="U16" s="113">
        <v>1E-09</v>
      </c>
      <c r="V16" s="114">
        <f t="shared" si="5"/>
        <v>0</v>
      </c>
      <c r="W16" s="135"/>
      <c r="X16" s="113">
        <v>1E-09</v>
      </c>
      <c r="Y16" s="114">
        <f t="shared" si="6"/>
        <v>0</v>
      </c>
      <c r="Z16" s="135"/>
      <c r="AA16" s="113">
        <v>1E-09</v>
      </c>
      <c r="AB16" s="114">
        <f t="shared" si="7"/>
        <v>0</v>
      </c>
      <c r="AC16" s="135"/>
      <c r="AD16" s="113">
        <v>1E-09</v>
      </c>
      <c r="AE16" s="114">
        <f t="shared" si="8"/>
        <v>0</v>
      </c>
      <c r="AF16" s="149">
        <f t="shared" si="9"/>
        <v>2</v>
      </c>
      <c r="AG16" s="116">
        <f t="shared" si="10"/>
        <v>2.0860000000000003</v>
      </c>
      <c r="AH16" s="131">
        <v>10</v>
      </c>
      <c r="AI16" s="117"/>
      <c r="AJ16" s="120">
        <f t="shared" si="11"/>
        <v>0.19753086419753085</v>
      </c>
      <c r="AK16" s="119">
        <f t="shared" si="12"/>
        <v>0.1975</v>
      </c>
      <c r="AL16" s="118">
        <f t="shared" si="13"/>
        <v>1.8885055384056655</v>
      </c>
      <c r="AM16" s="119">
        <f t="shared" si="14"/>
        <v>1.8885</v>
      </c>
      <c r="AN16" s="118">
        <f t="shared" si="15"/>
        <v>0</v>
      </c>
      <c r="AO16" s="119">
        <f t="shared" si="16"/>
        <v>0</v>
      </c>
      <c r="AP16" s="118">
        <f t="shared" si="17"/>
        <v>0</v>
      </c>
      <c r="AQ16" s="119">
        <f t="shared" si="18"/>
        <v>0</v>
      </c>
      <c r="AR16" s="118">
        <f t="shared" si="19"/>
        <v>0</v>
      </c>
      <c r="AS16" s="119">
        <f t="shared" si="20"/>
        <v>0</v>
      </c>
      <c r="AT16" s="118">
        <f t="shared" si="21"/>
        <v>0</v>
      </c>
      <c r="AU16" s="119">
        <f t="shared" si="22"/>
        <v>0</v>
      </c>
      <c r="AV16" s="118">
        <f t="shared" si="23"/>
        <v>0</v>
      </c>
      <c r="AW16" s="119">
        <f t="shared" si="24"/>
        <v>0</v>
      </c>
      <c r="AX16" s="118">
        <f t="shared" si="25"/>
        <v>0</v>
      </c>
      <c r="AY16" s="119">
        <f t="shared" si="26"/>
        <v>0</v>
      </c>
      <c r="AZ16" s="118">
        <f t="shared" si="27"/>
        <v>0</v>
      </c>
      <c r="BA16" s="119">
        <f t="shared" si="28"/>
        <v>0</v>
      </c>
    </row>
    <row r="28" ht="15">
      <c r="B28" t="s">
        <v>21</v>
      </c>
    </row>
  </sheetData>
  <sheetProtection/>
  <mergeCells count="9">
    <mergeCell ref="W2:Y2"/>
    <mergeCell ref="Z2:AB2"/>
    <mergeCell ref="AC2:AE2"/>
    <mergeCell ref="E2:G2"/>
    <mergeCell ref="H2:J2"/>
    <mergeCell ref="K2:M2"/>
    <mergeCell ref="N2:P2"/>
    <mergeCell ref="Q2:S2"/>
    <mergeCell ref="T2:V2"/>
  </mergeCells>
  <conditionalFormatting sqref="AF7:AF16">
    <cfRule type="cellIs" priority="36" dxfId="84" operator="equal" stopIfTrue="1">
      <formula>2</formula>
    </cfRule>
  </conditionalFormatting>
  <conditionalFormatting sqref="G7:G16 J7:J16 M7:M16 P7:P16 S7:S16 V7:V16 Y7:Y16 AB7:AC16 AE7:AE16">
    <cfRule type="cellIs" priority="15" dxfId="84" operator="greaterThan" stopIfTrue="1">
      <formula>10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E42:E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42" ht="15">
      <c r="E42" t="s">
        <v>21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  <drawing r:id="rId3"/>
  <legacyDrawing r:id="rId2"/>
  <oleObjects>
    <oleObject progId="Word.Document.12" shapeId="149946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C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23.00390625" style="0" customWidth="1"/>
    <col min="3" max="3" width="14.28125" style="0" customWidth="1"/>
    <col min="4" max="4" width="5.7109375" style="0" customWidth="1"/>
    <col min="5" max="5" width="5.8515625" style="0" customWidth="1"/>
    <col min="6" max="6" width="6.421875" style="0" customWidth="1"/>
    <col min="7" max="9" width="0" style="0" hidden="1" customWidth="1"/>
    <col min="10" max="11" width="7.140625" style="0" customWidth="1"/>
    <col min="12" max="12" width="7.57421875" style="0" customWidth="1"/>
    <col min="13" max="13" width="7.421875" style="0" customWidth="1"/>
    <col min="14" max="16" width="0" style="0" hidden="1" customWidth="1"/>
    <col min="17" max="17" width="7.421875" style="0" customWidth="1"/>
    <col min="18" max="20" width="7.57421875" style="0" customWidth="1"/>
    <col min="21" max="23" width="0" style="0" hidden="1" customWidth="1"/>
    <col min="24" max="24" width="7.8515625" style="0" customWidth="1"/>
    <col min="25" max="27" width="7.00390625" style="0" customWidth="1"/>
    <col min="28" max="30" width="0" style="0" hidden="1" customWidth="1"/>
    <col min="31" max="31" width="8.28125" style="0" customWidth="1"/>
    <col min="32" max="34" width="7.421875" style="0" customWidth="1"/>
    <col min="35" max="37" width="0" style="0" hidden="1" customWidth="1"/>
    <col min="38" max="38" width="7.57421875" style="0" customWidth="1"/>
    <col min="39" max="41" width="8.00390625" style="0" customWidth="1"/>
    <col min="42" max="44" width="0" style="0" hidden="1" customWidth="1"/>
    <col min="45" max="45" width="8.140625" style="0" customWidth="1"/>
    <col min="46" max="48" width="7.140625" style="0" customWidth="1"/>
    <col min="49" max="51" width="0" style="0" hidden="1" customWidth="1"/>
    <col min="52" max="52" width="8.00390625" style="0" customWidth="1"/>
    <col min="53" max="53" width="6.421875" style="0" customWidth="1"/>
    <col min="54" max="54" width="9.57421875" style="0" customWidth="1"/>
    <col min="55" max="55" width="5.140625" style="0" customWidth="1"/>
    <col min="56" max="56" width="9.140625" style="0" customWidth="1"/>
  </cols>
  <sheetData>
    <row r="1" spans="1:55" ht="15">
      <c r="A1" s="23"/>
      <c r="B1" s="24" t="s">
        <v>83</v>
      </c>
      <c r="C1" s="25"/>
      <c r="D1" s="23"/>
      <c r="E1" s="23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3"/>
      <c r="S1" s="23"/>
      <c r="T1" s="26"/>
      <c r="U1" s="26"/>
      <c r="V1" s="26"/>
      <c r="W1" s="26"/>
      <c r="X1" s="26"/>
      <c r="Y1" s="23"/>
      <c r="Z1" s="23"/>
      <c r="AA1" s="26"/>
      <c r="AB1" s="26"/>
      <c r="AC1" s="26"/>
      <c r="AD1" s="26"/>
      <c r="AE1" s="26"/>
      <c r="AF1" s="23"/>
      <c r="AG1" s="23"/>
      <c r="AH1" s="26"/>
      <c r="AI1" s="26"/>
      <c r="AJ1" s="26"/>
      <c r="AK1" s="26"/>
      <c r="AL1" s="26"/>
      <c r="AM1" s="23"/>
      <c r="AN1" s="23"/>
      <c r="AO1" s="27"/>
      <c r="AP1" s="23"/>
      <c r="AQ1" s="26"/>
      <c r="AR1" s="26"/>
      <c r="AS1" s="23"/>
      <c r="AT1" s="23"/>
      <c r="AU1" s="23"/>
      <c r="AV1" s="27"/>
      <c r="AW1" s="23"/>
      <c r="AX1" s="26"/>
      <c r="AY1" s="26"/>
      <c r="AZ1" s="23"/>
      <c r="BA1" s="23"/>
      <c r="BB1" s="28"/>
      <c r="BC1" s="28"/>
    </row>
    <row r="2" spans="1:55" ht="15.75" thickBot="1">
      <c r="A2" s="23"/>
      <c r="B2" s="24" t="s">
        <v>84</v>
      </c>
      <c r="C2" s="24"/>
      <c r="D2" s="23"/>
      <c r="E2" s="23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3"/>
      <c r="S2" s="23"/>
      <c r="T2" s="26"/>
      <c r="U2" s="26"/>
      <c r="V2" s="26"/>
      <c r="W2" s="26"/>
      <c r="X2" s="26"/>
      <c r="Y2" s="23"/>
      <c r="Z2" s="23"/>
      <c r="AA2" s="26"/>
      <c r="AB2" s="26"/>
      <c r="AC2" s="26"/>
      <c r="AD2" s="26"/>
      <c r="AE2" s="26"/>
      <c r="AF2" s="23"/>
      <c r="AG2" s="23"/>
      <c r="AH2" s="26"/>
      <c r="AI2" s="26"/>
      <c r="AJ2" s="26"/>
      <c r="AK2" s="26"/>
      <c r="AL2" s="26"/>
      <c r="AM2" s="23"/>
      <c r="AN2" s="23"/>
      <c r="AO2" s="27"/>
      <c r="AP2" s="23"/>
      <c r="AQ2" s="26"/>
      <c r="AR2" s="26"/>
      <c r="AS2" s="23"/>
      <c r="AT2" s="23"/>
      <c r="AU2" s="23"/>
      <c r="AV2" s="27"/>
      <c r="AW2" s="23"/>
      <c r="AX2" s="26"/>
      <c r="AY2" s="26"/>
      <c r="AZ2" s="23"/>
      <c r="BA2" s="23"/>
      <c r="BB2" s="28"/>
      <c r="BC2" s="28"/>
    </row>
    <row r="3" spans="1:55" ht="24" thickBot="1">
      <c r="A3" s="29"/>
      <c r="B3" s="30"/>
      <c r="C3" s="30"/>
      <c r="D3" s="164" t="s">
        <v>85</v>
      </c>
      <c r="E3" s="164"/>
      <c r="F3" s="164"/>
      <c r="G3" s="164"/>
      <c r="H3" s="164"/>
      <c r="I3" s="164"/>
      <c r="J3" s="164"/>
      <c r="K3" s="164" t="s">
        <v>86</v>
      </c>
      <c r="L3" s="164"/>
      <c r="M3" s="164"/>
      <c r="N3" s="164"/>
      <c r="O3" s="164"/>
      <c r="P3" s="164"/>
      <c r="Q3" s="164"/>
      <c r="R3" s="164" t="s">
        <v>87</v>
      </c>
      <c r="S3" s="164"/>
      <c r="T3" s="164"/>
      <c r="U3" s="164"/>
      <c r="V3" s="164"/>
      <c r="W3" s="164"/>
      <c r="X3" s="164"/>
      <c r="Y3" s="164" t="s">
        <v>88</v>
      </c>
      <c r="Z3" s="164"/>
      <c r="AA3" s="164"/>
      <c r="AB3" s="164"/>
      <c r="AC3" s="164"/>
      <c r="AD3" s="164"/>
      <c r="AE3" s="164"/>
      <c r="AF3" s="164" t="s">
        <v>89</v>
      </c>
      <c r="AG3" s="164"/>
      <c r="AH3" s="164"/>
      <c r="AI3" s="164"/>
      <c r="AJ3" s="164"/>
      <c r="AK3" s="164"/>
      <c r="AL3" s="164"/>
      <c r="AM3" s="164" t="s">
        <v>90</v>
      </c>
      <c r="AN3" s="164"/>
      <c r="AO3" s="164"/>
      <c r="AP3" s="164"/>
      <c r="AQ3" s="164"/>
      <c r="AR3" s="164"/>
      <c r="AS3" s="164"/>
      <c r="AT3" s="164" t="s">
        <v>91</v>
      </c>
      <c r="AU3" s="164"/>
      <c r="AV3" s="164"/>
      <c r="AW3" s="164"/>
      <c r="AX3" s="164"/>
      <c r="AY3" s="164"/>
      <c r="AZ3" s="164"/>
      <c r="BA3" s="29"/>
      <c r="BB3" s="30"/>
      <c r="BC3" s="30"/>
    </row>
    <row r="4" spans="1:55" ht="15">
      <c r="A4" s="26" t="s">
        <v>47</v>
      </c>
      <c r="B4" s="31" t="s">
        <v>92</v>
      </c>
      <c r="C4" s="31" t="s">
        <v>93</v>
      </c>
      <c r="D4" s="26" t="s">
        <v>50</v>
      </c>
      <c r="E4" s="26" t="s">
        <v>94</v>
      </c>
      <c r="F4" s="26" t="s">
        <v>51</v>
      </c>
      <c r="G4" s="26" t="s">
        <v>52</v>
      </c>
      <c r="H4" s="26"/>
      <c r="I4" s="26"/>
      <c r="J4" s="26" t="s">
        <v>95</v>
      </c>
      <c r="K4" s="26" t="s">
        <v>50</v>
      </c>
      <c r="L4" s="26" t="s">
        <v>94</v>
      </c>
      <c r="M4" s="26" t="s">
        <v>51</v>
      </c>
      <c r="N4" s="26" t="s">
        <v>52</v>
      </c>
      <c r="O4" s="26"/>
      <c r="P4" s="26"/>
      <c r="Q4" s="26" t="s">
        <v>95</v>
      </c>
      <c r="R4" s="26" t="s">
        <v>50</v>
      </c>
      <c r="S4" s="26" t="s">
        <v>94</v>
      </c>
      <c r="T4" s="26" t="s">
        <v>51</v>
      </c>
      <c r="U4" s="26" t="s">
        <v>52</v>
      </c>
      <c r="V4" s="26"/>
      <c r="W4" s="26"/>
      <c r="X4" s="26" t="s">
        <v>95</v>
      </c>
      <c r="Y4" s="26" t="s">
        <v>50</v>
      </c>
      <c r="Z4" s="26" t="s">
        <v>94</v>
      </c>
      <c r="AA4" s="26" t="s">
        <v>51</v>
      </c>
      <c r="AB4" s="26" t="s">
        <v>52</v>
      </c>
      <c r="AC4" s="26"/>
      <c r="AD4" s="26"/>
      <c r="AE4" s="26" t="s">
        <v>95</v>
      </c>
      <c r="AF4" s="26" t="s">
        <v>50</v>
      </c>
      <c r="AG4" s="26" t="s">
        <v>94</v>
      </c>
      <c r="AH4" s="26" t="s">
        <v>51</v>
      </c>
      <c r="AI4" s="26" t="s">
        <v>52</v>
      </c>
      <c r="AJ4" s="26"/>
      <c r="AK4" s="26"/>
      <c r="AL4" s="26" t="s">
        <v>95</v>
      </c>
      <c r="AM4" s="26" t="s">
        <v>50</v>
      </c>
      <c r="AN4" s="26" t="s">
        <v>94</v>
      </c>
      <c r="AO4" s="26" t="s">
        <v>51</v>
      </c>
      <c r="AP4" s="26" t="s">
        <v>52</v>
      </c>
      <c r="AQ4" s="26"/>
      <c r="AR4" s="26"/>
      <c r="AS4" s="26" t="s">
        <v>95</v>
      </c>
      <c r="AT4" s="26" t="s">
        <v>50</v>
      </c>
      <c r="AU4" s="26" t="s">
        <v>94</v>
      </c>
      <c r="AV4" s="26" t="s">
        <v>51</v>
      </c>
      <c r="AW4" s="26" t="s">
        <v>52</v>
      </c>
      <c r="AX4" s="26"/>
      <c r="AY4" s="26"/>
      <c r="AZ4" s="26" t="s">
        <v>95</v>
      </c>
      <c r="BA4" s="32" t="s">
        <v>96</v>
      </c>
      <c r="BB4" s="31" t="s">
        <v>97</v>
      </c>
      <c r="BC4" s="33" t="s">
        <v>47</v>
      </c>
    </row>
    <row r="5" spans="1:55" ht="15">
      <c r="A5" s="26"/>
      <c r="B5" s="31" t="s">
        <v>56</v>
      </c>
      <c r="C5" s="31" t="s">
        <v>57</v>
      </c>
      <c r="D5" s="26" t="s">
        <v>58</v>
      </c>
      <c r="E5" s="26" t="s">
        <v>98</v>
      </c>
      <c r="F5" s="26" t="s">
        <v>59</v>
      </c>
      <c r="G5" s="26"/>
      <c r="H5" s="26"/>
      <c r="I5" s="26"/>
      <c r="J5" s="26" t="s">
        <v>60</v>
      </c>
      <c r="K5" s="26" t="s">
        <v>58</v>
      </c>
      <c r="L5" s="26" t="s">
        <v>98</v>
      </c>
      <c r="M5" s="26" t="s">
        <v>59</v>
      </c>
      <c r="N5" s="26"/>
      <c r="O5" s="26"/>
      <c r="P5" s="26"/>
      <c r="Q5" s="26" t="s">
        <v>60</v>
      </c>
      <c r="R5" s="26" t="s">
        <v>58</v>
      </c>
      <c r="S5" s="26" t="s">
        <v>98</v>
      </c>
      <c r="T5" s="26" t="s">
        <v>59</v>
      </c>
      <c r="U5" s="26"/>
      <c r="V5" s="26"/>
      <c r="W5" s="26"/>
      <c r="X5" s="26" t="s">
        <v>60</v>
      </c>
      <c r="Y5" s="26" t="s">
        <v>58</v>
      </c>
      <c r="Z5" s="26" t="s">
        <v>98</v>
      </c>
      <c r="AA5" s="26" t="s">
        <v>59</v>
      </c>
      <c r="AB5" s="26"/>
      <c r="AC5" s="26"/>
      <c r="AD5" s="26"/>
      <c r="AE5" s="26" t="s">
        <v>60</v>
      </c>
      <c r="AF5" s="26" t="s">
        <v>58</v>
      </c>
      <c r="AG5" s="26" t="s">
        <v>98</v>
      </c>
      <c r="AH5" s="26" t="s">
        <v>59</v>
      </c>
      <c r="AI5" s="26"/>
      <c r="AJ5" s="26"/>
      <c r="AK5" s="26"/>
      <c r="AL5" s="26" t="s">
        <v>60</v>
      </c>
      <c r="AM5" s="26" t="s">
        <v>58</v>
      </c>
      <c r="AN5" s="26" t="s">
        <v>98</v>
      </c>
      <c r="AO5" s="26" t="s">
        <v>59</v>
      </c>
      <c r="AP5" s="26"/>
      <c r="AQ5" s="26"/>
      <c r="AR5" s="26"/>
      <c r="AS5" s="26" t="s">
        <v>60</v>
      </c>
      <c r="AT5" s="26" t="s">
        <v>58</v>
      </c>
      <c r="AU5" s="26" t="s">
        <v>98</v>
      </c>
      <c r="AV5" s="26" t="s">
        <v>59</v>
      </c>
      <c r="AW5" s="26"/>
      <c r="AX5" s="26"/>
      <c r="AY5" s="26"/>
      <c r="AZ5" s="26" t="s">
        <v>60</v>
      </c>
      <c r="BA5" s="32" t="s">
        <v>99</v>
      </c>
      <c r="BB5" s="31" t="s">
        <v>100</v>
      </c>
      <c r="BC5" s="33"/>
    </row>
    <row r="6" spans="1:55" ht="15">
      <c r="A6" s="26"/>
      <c r="B6" s="31"/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32"/>
      <c r="BB6" s="31"/>
      <c r="BC6" s="33"/>
    </row>
    <row r="7" spans="1:55" ht="15">
      <c r="A7" s="34">
        <v>1</v>
      </c>
      <c r="B7" s="35" t="s">
        <v>69</v>
      </c>
      <c r="C7" s="35" t="s">
        <v>70</v>
      </c>
      <c r="D7" s="36">
        <v>67</v>
      </c>
      <c r="E7" s="36">
        <v>87</v>
      </c>
      <c r="F7" s="37">
        <v>2025</v>
      </c>
      <c r="G7" s="38">
        <f aca="true" t="shared" si="0" ref="G7:G21">((D7+E7)*100)/F7</f>
        <v>7.604938271604938</v>
      </c>
      <c r="H7" s="39">
        <f aca="true" t="shared" si="1" ref="H7:H21">SUM(D7/F7)*100</f>
        <v>3.308641975308642</v>
      </c>
      <c r="I7" s="39">
        <f aca="true" t="shared" si="2" ref="I7:I21">SUM(E7/F7)*100</f>
        <v>4.296296296296296</v>
      </c>
      <c r="J7" s="40">
        <f aca="true" t="shared" si="3" ref="J7:J21">ROUND(G7,4)</f>
        <v>7.6049</v>
      </c>
      <c r="K7" s="36">
        <v>30</v>
      </c>
      <c r="L7" s="36">
        <v>64</v>
      </c>
      <c r="M7" s="37">
        <v>5507</v>
      </c>
      <c r="N7" s="38">
        <f aca="true" t="shared" si="4" ref="N7:N21">SUM(K7/M7)*100</f>
        <v>0.5447612130016343</v>
      </c>
      <c r="O7" s="39">
        <f aca="true" t="shared" si="5" ref="O7:O21">SUM(L7/M7)*100</f>
        <v>1.1621572544034864</v>
      </c>
      <c r="P7" s="38">
        <f aca="true" t="shared" si="6" ref="P7:P21">((K7+L7)*100)/M7</f>
        <v>1.7069184674051208</v>
      </c>
      <c r="Q7" s="40">
        <f aca="true" t="shared" si="7" ref="Q7:Q21">ROUND(P7,4)</f>
        <v>1.7069</v>
      </c>
      <c r="R7" s="36">
        <v>202</v>
      </c>
      <c r="S7" s="36">
        <v>1030</v>
      </c>
      <c r="T7" s="37">
        <v>10542</v>
      </c>
      <c r="U7" s="38">
        <f aca="true" t="shared" si="8" ref="U7:U21">((R7+S7)*100)/T7</f>
        <v>11.686586985391767</v>
      </c>
      <c r="V7" s="39">
        <f aca="true" t="shared" si="9" ref="V7:V21">SUM(R7/T7)*100</f>
        <v>1.9161449440333902</v>
      </c>
      <c r="W7" s="39">
        <f aca="true" t="shared" si="10" ref="W7:W21">SUM(S7/T7)*100</f>
        <v>9.770442041358377</v>
      </c>
      <c r="X7" s="40">
        <f aca="true" t="shared" si="11" ref="X7:X21">ROUND(U7,4)</f>
        <v>11.6866</v>
      </c>
      <c r="Y7" s="36"/>
      <c r="Z7" s="36"/>
      <c r="AA7" s="37">
        <v>0.1</v>
      </c>
      <c r="AB7" s="38">
        <f aca="true" t="shared" si="12" ref="AB7:AB21">((Y7+Z7)*100)/AA7</f>
        <v>0</v>
      </c>
      <c r="AC7" s="39">
        <f aca="true" t="shared" si="13" ref="AC7:AC21">SUM(Y7/AA7)*100</f>
        <v>0</v>
      </c>
      <c r="AD7" s="39">
        <f aca="true" t="shared" si="14" ref="AD7:AD21">SUM(Z7/AA7)*100</f>
        <v>0</v>
      </c>
      <c r="AE7" s="40">
        <f aca="true" t="shared" si="15" ref="AE7:AE21">ROUND(AB7,4)</f>
        <v>0</v>
      </c>
      <c r="AF7" s="36"/>
      <c r="AG7" s="36"/>
      <c r="AH7" s="37">
        <v>0.1</v>
      </c>
      <c r="AI7" s="38">
        <f aca="true" t="shared" si="16" ref="AI7:AI21">((AF7+AG7)*100)/AH7</f>
        <v>0</v>
      </c>
      <c r="AJ7" s="39">
        <f aca="true" t="shared" si="17" ref="AJ7:AJ21">SUM(AF7/AH7)*100</f>
        <v>0</v>
      </c>
      <c r="AK7" s="39">
        <f aca="true" t="shared" si="18" ref="AK7:AK21">SUM(AG7/AH7)*100</f>
        <v>0</v>
      </c>
      <c r="AL7" s="40">
        <f aca="true" t="shared" si="19" ref="AL7:AL21">ROUND(AI7,4)</f>
        <v>0</v>
      </c>
      <c r="AM7" s="36"/>
      <c r="AN7" s="36"/>
      <c r="AO7" s="37">
        <v>0.1</v>
      </c>
      <c r="AP7" s="38">
        <f aca="true" t="shared" si="20" ref="AP7:AP21">((AM7+AN7)*100)/AO7</f>
        <v>0</v>
      </c>
      <c r="AQ7" s="39">
        <f aca="true" t="shared" si="21" ref="AQ7:AQ21">SUM(AM7/AO7)*100</f>
        <v>0</v>
      </c>
      <c r="AR7" s="39">
        <f aca="true" t="shared" si="22" ref="AR7:AR21">SUM(AN7/AO7)*100</f>
        <v>0</v>
      </c>
      <c r="AS7" s="40">
        <f aca="true" t="shared" si="23" ref="AS7:AS21">ROUND(AP7,4)</f>
        <v>0</v>
      </c>
      <c r="AT7" s="36"/>
      <c r="AU7" s="36"/>
      <c r="AV7" s="37">
        <v>0.1</v>
      </c>
      <c r="AW7" s="38">
        <f aca="true" t="shared" si="24" ref="AW7:AW21">((AT7+AU7)*100)/AV7</f>
        <v>0</v>
      </c>
      <c r="AX7" s="39">
        <f aca="true" t="shared" si="25" ref="AX7:AX21">SUM(AT7/AV7)*100</f>
        <v>0</v>
      </c>
      <c r="AY7" s="39">
        <f aca="true" t="shared" si="26" ref="AY7:AY21">SUM(AU7/AV7)*100</f>
        <v>0</v>
      </c>
      <c r="AZ7" s="40">
        <f aca="true" t="shared" si="27" ref="AZ7:AZ21">ROUND(AW7,4)</f>
        <v>0</v>
      </c>
      <c r="BA7" s="41">
        <f aca="true" t="shared" si="28" ref="BA7:BA21">COUNT(D7,E7,K7,L7,R7,S7,Y7,Z7,AF7,AG7,AM7,AN7,AT7,AU7)</f>
        <v>6</v>
      </c>
      <c r="BB7" s="42">
        <f aca="true" t="shared" si="29" ref="BB7:BB21">SUM(J7,Q7,X7,AE7,AL7,AS7,AZ7)</f>
        <v>20.9984</v>
      </c>
      <c r="BC7" s="34">
        <v>1</v>
      </c>
    </row>
    <row r="8" spans="1:55" ht="15">
      <c r="A8" s="34">
        <v>2</v>
      </c>
      <c r="B8" s="35" t="s">
        <v>101</v>
      </c>
      <c r="C8" s="35" t="s">
        <v>102</v>
      </c>
      <c r="D8" s="36"/>
      <c r="E8" s="36"/>
      <c r="F8" s="37">
        <v>0.1</v>
      </c>
      <c r="G8" s="38">
        <f t="shared" si="0"/>
        <v>0</v>
      </c>
      <c r="H8" s="39">
        <f t="shared" si="1"/>
        <v>0</v>
      </c>
      <c r="I8" s="39">
        <f t="shared" si="2"/>
        <v>0</v>
      </c>
      <c r="J8" s="40">
        <f t="shared" si="3"/>
        <v>0</v>
      </c>
      <c r="K8" s="36">
        <v>46</v>
      </c>
      <c r="L8" s="36">
        <v>215</v>
      </c>
      <c r="M8" s="37">
        <v>5507</v>
      </c>
      <c r="N8" s="38">
        <f t="shared" si="4"/>
        <v>0.835300526602506</v>
      </c>
      <c r="O8" s="39">
        <f t="shared" si="5"/>
        <v>3.9041220265117125</v>
      </c>
      <c r="P8" s="38">
        <f t="shared" si="6"/>
        <v>4.739422553114219</v>
      </c>
      <c r="Q8" s="40">
        <f t="shared" si="7"/>
        <v>4.7394</v>
      </c>
      <c r="R8" s="36">
        <v>335</v>
      </c>
      <c r="S8" s="36">
        <v>1172</v>
      </c>
      <c r="T8" s="37">
        <v>10542</v>
      </c>
      <c r="U8" s="38">
        <f t="shared" si="8"/>
        <v>14.295200151773857</v>
      </c>
      <c r="V8" s="39">
        <f t="shared" si="9"/>
        <v>3.1777651299563647</v>
      </c>
      <c r="W8" s="39">
        <f t="shared" si="10"/>
        <v>11.117435021817492</v>
      </c>
      <c r="X8" s="40">
        <f t="shared" si="11"/>
        <v>14.2952</v>
      </c>
      <c r="Y8" s="36"/>
      <c r="Z8" s="36"/>
      <c r="AA8" s="37">
        <v>0.1</v>
      </c>
      <c r="AB8" s="38">
        <f t="shared" si="12"/>
        <v>0</v>
      </c>
      <c r="AC8" s="39">
        <f t="shared" si="13"/>
        <v>0</v>
      </c>
      <c r="AD8" s="39">
        <f t="shared" si="14"/>
        <v>0</v>
      </c>
      <c r="AE8" s="40">
        <f t="shared" si="15"/>
        <v>0</v>
      </c>
      <c r="AF8" s="36"/>
      <c r="AG8" s="36"/>
      <c r="AH8" s="37">
        <v>0.1</v>
      </c>
      <c r="AI8" s="38">
        <f t="shared" si="16"/>
        <v>0</v>
      </c>
      <c r="AJ8" s="39">
        <f t="shared" si="17"/>
        <v>0</v>
      </c>
      <c r="AK8" s="39">
        <f t="shared" si="18"/>
        <v>0</v>
      </c>
      <c r="AL8" s="40">
        <f t="shared" si="19"/>
        <v>0</v>
      </c>
      <c r="AM8" s="36">
        <v>105</v>
      </c>
      <c r="AN8" s="36">
        <v>314</v>
      </c>
      <c r="AO8" s="37">
        <v>5202</v>
      </c>
      <c r="AP8" s="38">
        <f t="shared" si="20"/>
        <v>8.054594386774317</v>
      </c>
      <c r="AQ8" s="39">
        <f t="shared" si="21"/>
        <v>2.0184544405997693</v>
      </c>
      <c r="AR8" s="39">
        <f t="shared" si="22"/>
        <v>6.036139946174549</v>
      </c>
      <c r="AS8" s="40">
        <f t="shared" si="23"/>
        <v>8.0546</v>
      </c>
      <c r="AT8" s="36"/>
      <c r="AU8" s="36"/>
      <c r="AV8" s="37">
        <v>0.1</v>
      </c>
      <c r="AW8" s="38">
        <f t="shared" si="24"/>
        <v>0</v>
      </c>
      <c r="AX8" s="39">
        <f t="shared" si="25"/>
        <v>0</v>
      </c>
      <c r="AY8" s="39">
        <f t="shared" si="26"/>
        <v>0</v>
      </c>
      <c r="AZ8" s="40">
        <f t="shared" si="27"/>
        <v>0</v>
      </c>
      <c r="BA8" s="41">
        <f t="shared" si="28"/>
        <v>6</v>
      </c>
      <c r="BB8" s="42">
        <f t="shared" si="29"/>
        <v>27.089199999999998</v>
      </c>
      <c r="BC8" s="34">
        <v>2</v>
      </c>
    </row>
    <row r="9" spans="1:55" ht="15">
      <c r="A9" s="34">
        <v>3</v>
      </c>
      <c r="B9" s="35" t="s">
        <v>103</v>
      </c>
      <c r="C9" s="35" t="s">
        <v>104</v>
      </c>
      <c r="D9" s="36"/>
      <c r="E9" s="36"/>
      <c r="F9" s="37">
        <v>0.1</v>
      </c>
      <c r="G9" s="38">
        <f t="shared" si="0"/>
        <v>0</v>
      </c>
      <c r="H9" s="39">
        <f t="shared" si="1"/>
        <v>0</v>
      </c>
      <c r="I9" s="39">
        <f t="shared" si="2"/>
        <v>0</v>
      </c>
      <c r="J9" s="40">
        <f t="shared" si="3"/>
        <v>0</v>
      </c>
      <c r="K9" s="36">
        <v>136</v>
      </c>
      <c r="L9" s="36">
        <v>594</v>
      </c>
      <c r="M9" s="37">
        <v>5507</v>
      </c>
      <c r="N9" s="38">
        <f t="shared" si="4"/>
        <v>2.469584165607409</v>
      </c>
      <c r="O9" s="39">
        <f t="shared" si="5"/>
        <v>10.78627201743236</v>
      </c>
      <c r="P9" s="38">
        <f t="shared" si="6"/>
        <v>13.255856183039768</v>
      </c>
      <c r="Q9" s="40">
        <f t="shared" si="7"/>
        <v>13.2559</v>
      </c>
      <c r="R9" s="36"/>
      <c r="S9" s="36"/>
      <c r="T9" s="37">
        <v>0.1</v>
      </c>
      <c r="U9" s="38">
        <f t="shared" si="8"/>
        <v>0</v>
      </c>
      <c r="V9" s="39">
        <f t="shared" si="9"/>
        <v>0</v>
      </c>
      <c r="W9" s="39">
        <f t="shared" si="10"/>
        <v>0</v>
      </c>
      <c r="X9" s="40">
        <f t="shared" si="11"/>
        <v>0</v>
      </c>
      <c r="Y9" s="36"/>
      <c r="Z9" s="36"/>
      <c r="AA9" s="37">
        <v>0.1</v>
      </c>
      <c r="AB9" s="38">
        <f t="shared" si="12"/>
        <v>0</v>
      </c>
      <c r="AC9" s="39">
        <f t="shared" si="13"/>
        <v>0</v>
      </c>
      <c r="AD9" s="39">
        <f t="shared" si="14"/>
        <v>0</v>
      </c>
      <c r="AE9" s="40">
        <f t="shared" si="15"/>
        <v>0</v>
      </c>
      <c r="AF9" s="36">
        <v>59</v>
      </c>
      <c r="AG9" s="36">
        <v>30</v>
      </c>
      <c r="AH9" s="37">
        <v>2376</v>
      </c>
      <c r="AI9" s="38">
        <f t="shared" si="16"/>
        <v>3.7457912457912457</v>
      </c>
      <c r="AJ9" s="39">
        <f t="shared" si="17"/>
        <v>2.483164983164983</v>
      </c>
      <c r="AK9" s="39">
        <f t="shared" si="18"/>
        <v>1.2626262626262625</v>
      </c>
      <c r="AL9" s="40">
        <f t="shared" si="19"/>
        <v>3.7458</v>
      </c>
      <c r="AM9" s="36">
        <v>209</v>
      </c>
      <c r="AN9" s="36">
        <v>381</v>
      </c>
      <c r="AO9" s="37">
        <v>5202</v>
      </c>
      <c r="AP9" s="38">
        <f t="shared" si="20"/>
        <v>11.341791618608228</v>
      </c>
      <c r="AQ9" s="39">
        <f t="shared" si="21"/>
        <v>4.0176855055747795</v>
      </c>
      <c r="AR9" s="39">
        <f t="shared" si="22"/>
        <v>7.324106113033449</v>
      </c>
      <c r="AS9" s="40">
        <f t="shared" si="23"/>
        <v>11.3418</v>
      </c>
      <c r="AT9" s="36"/>
      <c r="AU9" s="36"/>
      <c r="AV9" s="37">
        <v>0.1</v>
      </c>
      <c r="AW9" s="38">
        <f t="shared" si="24"/>
        <v>0</v>
      </c>
      <c r="AX9" s="39">
        <f t="shared" si="25"/>
        <v>0</v>
      </c>
      <c r="AY9" s="39">
        <f t="shared" si="26"/>
        <v>0</v>
      </c>
      <c r="AZ9" s="40">
        <f t="shared" si="27"/>
        <v>0</v>
      </c>
      <c r="BA9" s="41">
        <f t="shared" si="28"/>
        <v>6</v>
      </c>
      <c r="BB9" s="42">
        <f t="shared" si="29"/>
        <v>28.3435</v>
      </c>
      <c r="BC9" s="34">
        <v>3</v>
      </c>
    </row>
    <row r="10" spans="1:55" ht="15">
      <c r="A10" s="34">
        <v>4</v>
      </c>
      <c r="B10" s="35" t="s">
        <v>105</v>
      </c>
      <c r="C10" s="35" t="s">
        <v>106</v>
      </c>
      <c r="D10" s="36"/>
      <c r="E10" s="36"/>
      <c r="F10" s="37">
        <v>0.1</v>
      </c>
      <c r="G10" s="38">
        <f t="shared" si="0"/>
        <v>0</v>
      </c>
      <c r="H10" s="39">
        <f t="shared" si="1"/>
        <v>0</v>
      </c>
      <c r="I10" s="39">
        <f t="shared" si="2"/>
        <v>0</v>
      </c>
      <c r="J10" s="40">
        <f t="shared" si="3"/>
        <v>0</v>
      </c>
      <c r="K10" s="36">
        <v>485</v>
      </c>
      <c r="L10" s="36">
        <v>506</v>
      </c>
      <c r="M10" s="37">
        <v>5507</v>
      </c>
      <c r="N10" s="38">
        <f t="shared" si="4"/>
        <v>8.806972943526421</v>
      </c>
      <c r="O10" s="39">
        <f t="shared" si="5"/>
        <v>9.188305792627565</v>
      </c>
      <c r="P10" s="38">
        <f t="shared" si="6"/>
        <v>17.995278736153985</v>
      </c>
      <c r="Q10" s="40">
        <f t="shared" si="7"/>
        <v>17.9953</v>
      </c>
      <c r="R10" s="36"/>
      <c r="S10" s="36"/>
      <c r="T10" s="37">
        <v>0.1</v>
      </c>
      <c r="U10" s="38">
        <f t="shared" si="8"/>
        <v>0</v>
      </c>
      <c r="V10" s="39">
        <f t="shared" si="9"/>
        <v>0</v>
      </c>
      <c r="W10" s="39">
        <f t="shared" si="10"/>
        <v>0</v>
      </c>
      <c r="X10" s="40">
        <f t="shared" si="11"/>
        <v>0</v>
      </c>
      <c r="Y10" s="36">
        <v>6</v>
      </c>
      <c r="Z10" s="36">
        <v>275</v>
      </c>
      <c r="AA10" s="37">
        <v>3738</v>
      </c>
      <c r="AB10" s="38">
        <f t="shared" si="12"/>
        <v>7.517388978063136</v>
      </c>
      <c r="AC10" s="39">
        <f t="shared" si="13"/>
        <v>0.16051364365971107</v>
      </c>
      <c r="AD10" s="39">
        <f t="shared" si="14"/>
        <v>7.356875334403425</v>
      </c>
      <c r="AE10" s="40">
        <f t="shared" si="15"/>
        <v>7.5174</v>
      </c>
      <c r="AF10" s="36"/>
      <c r="AG10" s="36"/>
      <c r="AH10" s="37">
        <v>0.1</v>
      </c>
      <c r="AI10" s="38">
        <f t="shared" si="16"/>
        <v>0</v>
      </c>
      <c r="AJ10" s="39">
        <f t="shared" si="17"/>
        <v>0</v>
      </c>
      <c r="AK10" s="39">
        <f t="shared" si="18"/>
        <v>0</v>
      </c>
      <c r="AL10" s="40">
        <f t="shared" si="19"/>
        <v>0</v>
      </c>
      <c r="AM10" s="36"/>
      <c r="AN10" s="36"/>
      <c r="AO10" s="37">
        <v>0.1</v>
      </c>
      <c r="AP10" s="38">
        <f t="shared" si="20"/>
        <v>0</v>
      </c>
      <c r="AQ10" s="39">
        <f t="shared" si="21"/>
        <v>0</v>
      </c>
      <c r="AR10" s="39">
        <f t="shared" si="22"/>
        <v>0</v>
      </c>
      <c r="AS10" s="40">
        <f t="shared" si="23"/>
        <v>0</v>
      </c>
      <c r="AT10" s="36">
        <v>114</v>
      </c>
      <c r="AU10" s="36">
        <v>143</v>
      </c>
      <c r="AV10" s="37">
        <v>5613</v>
      </c>
      <c r="AW10" s="38">
        <f t="shared" si="24"/>
        <v>4.578656689827187</v>
      </c>
      <c r="AX10" s="39">
        <f t="shared" si="25"/>
        <v>2.030999465526456</v>
      </c>
      <c r="AY10" s="39">
        <f t="shared" si="26"/>
        <v>2.5476572243007305</v>
      </c>
      <c r="AZ10" s="40">
        <f t="shared" si="27"/>
        <v>4.5787</v>
      </c>
      <c r="BA10" s="41">
        <f t="shared" si="28"/>
        <v>6</v>
      </c>
      <c r="BB10" s="42">
        <f t="shared" si="29"/>
        <v>30.091400000000004</v>
      </c>
      <c r="BC10" s="43">
        <v>4</v>
      </c>
    </row>
    <row r="11" spans="1:55" ht="15">
      <c r="A11" s="34">
        <v>5</v>
      </c>
      <c r="B11" s="35" t="s">
        <v>107</v>
      </c>
      <c r="C11" s="35" t="s">
        <v>108</v>
      </c>
      <c r="D11" s="36">
        <v>198</v>
      </c>
      <c r="E11" s="36">
        <v>91</v>
      </c>
      <c r="F11" s="37">
        <v>2025</v>
      </c>
      <c r="G11" s="38">
        <f t="shared" si="0"/>
        <v>14.271604938271604</v>
      </c>
      <c r="H11" s="39">
        <f t="shared" si="1"/>
        <v>9.777777777777779</v>
      </c>
      <c r="I11" s="39">
        <f t="shared" si="2"/>
        <v>4.493827160493828</v>
      </c>
      <c r="J11" s="40">
        <f t="shared" si="3"/>
        <v>14.2716</v>
      </c>
      <c r="K11" s="36">
        <v>388</v>
      </c>
      <c r="L11" s="36">
        <v>267</v>
      </c>
      <c r="M11" s="37">
        <v>5507</v>
      </c>
      <c r="N11" s="38">
        <f t="shared" si="4"/>
        <v>7.045578354821138</v>
      </c>
      <c r="O11" s="39">
        <f t="shared" si="5"/>
        <v>4.8483747957145455</v>
      </c>
      <c r="P11" s="38">
        <f t="shared" si="6"/>
        <v>11.893953150535681</v>
      </c>
      <c r="Q11" s="40">
        <f t="shared" si="7"/>
        <v>11.894</v>
      </c>
      <c r="R11" s="36"/>
      <c r="S11" s="36"/>
      <c r="T11" s="37">
        <v>0.1</v>
      </c>
      <c r="U11" s="38">
        <f t="shared" si="8"/>
        <v>0</v>
      </c>
      <c r="V11" s="39">
        <f t="shared" si="9"/>
        <v>0</v>
      </c>
      <c r="W11" s="39">
        <f t="shared" si="10"/>
        <v>0</v>
      </c>
      <c r="X11" s="40">
        <f t="shared" si="11"/>
        <v>0</v>
      </c>
      <c r="Y11" s="36"/>
      <c r="Z11" s="36"/>
      <c r="AA11" s="37">
        <v>0.1</v>
      </c>
      <c r="AB11" s="38">
        <f t="shared" si="12"/>
        <v>0</v>
      </c>
      <c r="AC11" s="39">
        <f t="shared" si="13"/>
        <v>0</v>
      </c>
      <c r="AD11" s="39">
        <f t="shared" si="14"/>
        <v>0</v>
      </c>
      <c r="AE11" s="40">
        <f t="shared" si="15"/>
        <v>0</v>
      </c>
      <c r="AF11" s="36"/>
      <c r="AG11" s="36"/>
      <c r="AH11" s="37">
        <v>0.1</v>
      </c>
      <c r="AI11" s="38">
        <f t="shared" si="16"/>
        <v>0</v>
      </c>
      <c r="AJ11" s="39">
        <f t="shared" si="17"/>
        <v>0</v>
      </c>
      <c r="AK11" s="39">
        <f t="shared" si="18"/>
        <v>0</v>
      </c>
      <c r="AL11" s="40">
        <f t="shared" si="19"/>
        <v>0</v>
      </c>
      <c r="AM11" s="36"/>
      <c r="AN11" s="36"/>
      <c r="AO11" s="37">
        <v>0.1</v>
      </c>
      <c r="AP11" s="38">
        <f t="shared" si="20"/>
        <v>0</v>
      </c>
      <c r="AQ11" s="39">
        <f t="shared" si="21"/>
        <v>0</v>
      </c>
      <c r="AR11" s="39">
        <f t="shared" si="22"/>
        <v>0</v>
      </c>
      <c r="AS11" s="40">
        <f t="shared" si="23"/>
        <v>0</v>
      </c>
      <c r="AT11" s="36">
        <v>160</v>
      </c>
      <c r="AU11" s="36">
        <v>559</v>
      </c>
      <c r="AV11" s="37">
        <v>5613</v>
      </c>
      <c r="AW11" s="38">
        <f t="shared" si="24"/>
        <v>12.809549260644932</v>
      </c>
      <c r="AX11" s="39">
        <f t="shared" si="25"/>
        <v>2.850525565651167</v>
      </c>
      <c r="AY11" s="39">
        <f t="shared" si="26"/>
        <v>9.959023694993764</v>
      </c>
      <c r="AZ11" s="40">
        <f t="shared" si="27"/>
        <v>12.8095</v>
      </c>
      <c r="BA11" s="41">
        <f t="shared" si="28"/>
        <v>6</v>
      </c>
      <c r="BB11" s="42">
        <f t="shared" si="29"/>
        <v>38.9751</v>
      </c>
      <c r="BC11" s="34">
        <v>5</v>
      </c>
    </row>
    <row r="12" spans="1:55" ht="15">
      <c r="A12" s="34">
        <v>6</v>
      </c>
      <c r="B12" s="35" t="s">
        <v>109</v>
      </c>
      <c r="C12" s="35" t="s">
        <v>110</v>
      </c>
      <c r="D12" s="36">
        <v>19</v>
      </c>
      <c r="E12" s="36">
        <v>11</v>
      </c>
      <c r="F12" s="37">
        <v>2025</v>
      </c>
      <c r="G12" s="38">
        <f t="shared" si="0"/>
        <v>1.4814814814814814</v>
      </c>
      <c r="H12" s="39">
        <f t="shared" si="1"/>
        <v>0.9382716049382716</v>
      </c>
      <c r="I12" s="39">
        <f t="shared" si="2"/>
        <v>0.5432098765432098</v>
      </c>
      <c r="J12" s="40">
        <f t="shared" si="3"/>
        <v>1.4815</v>
      </c>
      <c r="K12" s="36"/>
      <c r="L12" s="36"/>
      <c r="M12" s="37">
        <v>0.1</v>
      </c>
      <c r="N12" s="38">
        <f t="shared" si="4"/>
        <v>0</v>
      </c>
      <c r="O12" s="39">
        <f t="shared" si="5"/>
        <v>0</v>
      </c>
      <c r="P12" s="38">
        <f t="shared" si="6"/>
        <v>0</v>
      </c>
      <c r="Q12" s="40">
        <f t="shared" si="7"/>
        <v>0</v>
      </c>
      <c r="R12" s="36"/>
      <c r="S12" s="36"/>
      <c r="T12" s="37">
        <v>0.1</v>
      </c>
      <c r="U12" s="38">
        <f t="shared" si="8"/>
        <v>0</v>
      </c>
      <c r="V12" s="39">
        <f t="shared" si="9"/>
        <v>0</v>
      </c>
      <c r="W12" s="39">
        <f t="shared" si="10"/>
        <v>0</v>
      </c>
      <c r="X12" s="40">
        <f t="shared" si="11"/>
        <v>0</v>
      </c>
      <c r="Y12" s="36"/>
      <c r="Z12" s="36"/>
      <c r="AA12" s="37">
        <v>0.1</v>
      </c>
      <c r="AB12" s="38">
        <f t="shared" si="12"/>
        <v>0</v>
      </c>
      <c r="AC12" s="39">
        <f t="shared" si="13"/>
        <v>0</v>
      </c>
      <c r="AD12" s="39">
        <f t="shared" si="14"/>
        <v>0</v>
      </c>
      <c r="AE12" s="40">
        <f t="shared" si="15"/>
        <v>0</v>
      </c>
      <c r="AF12" s="36">
        <v>409</v>
      </c>
      <c r="AG12" s="36">
        <v>238</v>
      </c>
      <c r="AH12" s="37">
        <v>2376</v>
      </c>
      <c r="AI12" s="38">
        <f t="shared" si="16"/>
        <v>27.23063973063973</v>
      </c>
      <c r="AJ12" s="39">
        <f t="shared" si="17"/>
        <v>17.213804713804713</v>
      </c>
      <c r="AK12" s="39">
        <f t="shared" si="18"/>
        <v>10.016835016835017</v>
      </c>
      <c r="AL12" s="40">
        <f t="shared" si="19"/>
        <v>27.2306</v>
      </c>
      <c r="AM12" s="36"/>
      <c r="AN12" s="36"/>
      <c r="AO12" s="37">
        <v>0.1</v>
      </c>
      <c r="AP12" s="38">
        <f t="shared" si="20"/>
        <v>0</v>
      </c>
      <c r="AQ12" s="39">
        <f t="shared" si="21"/>
        <v>0</v>
      </c>
      <c r="AR12" s="39">
        <f t="shared" si="22"/>
        <v>0</v>
      </c>
      <c r="AS12" s="40">
        <f t="shared" si="23"/>
        <v>0</v>
      </c>
      <c r="AT12" s="36">
        <v>414</v>
      </c>
      <c r="AU12" s="36">
        <v>213</v>
      </c>
      <c r="AV12" s="37">
        <v>5613</v>
      </c>
      <c r="AW12" s="38">
        <f t="shared" si="24"/>
        <v>11.17049706039551</v>
      </c>
      <c r="AX12" s="39">
        <f t="shared" si="25"/>
        <v>7.375734901122394</v>
      </c>
      <c r="AY12" s="39">
        <f t="shared" si="26"/>
        <v>3.7947621592731156</v>
      </c>
      <c r="AZ12" s="40">
        <f t="shared" si="27"/>
        <v>11.1705</v>
      </c>
      <c r="BA12" s="41">
        <f t="shared" si="28"/>
        <v>6</v>
      </c>
      <c r="BB12" s="42">
        <f t="shared" si="29"/>
        <v>39.8826</v>
      </c>
      <c r="BC12" s="34">
        <v>6</v>
      </c>
    </row>
    <row r="13" spans="1:55" ht="15">
      <c r="A13" s="34">
        <v>7</v>
      </c>
      <c r="B13" s="35" t="s">
        <v>111</v>
      </c>
      <c r="C13" s="35" t="s">
        <v>112</v>
      </c>
      <c r="D13" s="36"/>
      <c r="E13" s="36"/>
      <c r="F13" s="37">
        <v>0.1</v>
      </c>
      <c r="G13" s="38">
        <f t="shared" si="0"/>
        <v>0</v>
      </c>
      <c r="H13" s="39">
        <f t="shared" si="1"/>
        <v>0</v>
      </c>
      <c r="I13" s="39">
        <f t="shared" si="2"/>
        <v>0</v>
      </c>
      <c r="J13" s="40">
        <f t="shared" si="3"/>
        <v>0</v>
      </c>
      <c r="K13" s="36">
        <v>177</v>
      </c>
      <c r="L13" s="36">
        <v>909</v>
      </c>
      <c r="M13" s="37">
        <v>5507</v>
      </c>
      <c r="N13" s="38">
        <f t="shared" si="4"/>
        <v>3.214091156709642</v>
      </c>
      <c r="O13" s="39">
        <f t="shared" si="5"/>
        <v>16.506264753949516</v>
      </c>
      <c r="P13" s="38">
        <f t="shared" si="6"/>
        <v>19.720355910659162</v>
      </c>
      <c r="Q13" s="40">
        <f t="shared" si="7"/>
        <v>19.7204</v>
      </c>
      <c r="R13" s="36"/>
      <c r="S13" s="36"/>
      <c r="T13" s="37">
        <v>0.1</v>
      </c>
      <c r="U13" s="38">
        <f t="shared" si="8"/>
        <v>0</v>
      </c>
      <c r="V13" s="39">
        <f t="shared" si="9"/>
        <v>0</v>
      </c>
      <c r="W13" s="39">
        <f t="shared" si="10"/>
        <v>0</v>
      </c>
      <c r="X13" s="40">
        <f t="shared" si="11"/>
        <v>0</v>
      </c>
      <c r="Y13" s="36"/>
      <c r="Z13" s="36"/>
      <c r="AA13" s="37">
        <v>0.1</v>
      </c>
      <c r="AB13" s="38">
        <f t="shared" si="12"/>
        <v>0</v>
      </c>
      <c r="AC13" s="39">
        <f t="shared" si="13"/>
        <v>0</v>
      </c>
      <c r="AD13" s="39">
        <f t="shared" si="14"/>
        <v>0</v>
      </c>
      <c r="AE13" s="40">
        <f t="shared" si="15"/>
        <v>0</v>
      </c>
      <c r="AF13" s="36"/>
      <c r="AG13" s="36"/>
      <c r="AH13" s="37">
        <v>0.1</v>
      </c>
      <c r="AI13" s="38">
        <f t="shared" si="16"/>
        <v>0</v>
      </c>
      <c r="AJ13" s="39">
        <f t="shared" si="17"/>
        <v>0</v>
      </c>
      <c r="AK13" s="39">
        <f t="shared" si="18"/>
        <v>0</v>
      </c>
      <c r="AL13" s="40">
        <f t="shared" si="19"/>
        <v>0</v>
      </c>
      <c r="AM13" s="36">
        <v>52</v>
      </c>
      <c r="AN13" s="36">
        <v>761</v>
      </c>
      <c r="AO13" s="37">
        <v>5202</v>
      </c>
      <c r="AP13" s="38">
        <f t="shared" si="20"/>
        <v>15.628604382929643</v>
      </c>
      <c r="AQ13" s="39">
        <f t="shared" si="21"/>
        <v>0.9996155324875048</v>
      </c>
      <c r="AR13" s="39">
        <f t="shared" si="22"/>
        <v>14.628988850442138</v>
      </c>
      <c r="AS13" s="40">
        <f t="shared" si="23"/>
        <v>15.6286</v>
      </c>
      <c r="AT13" s="36">
        <v>80</v>
      </c>
      <c r="AU13" s="36">
        <v>221</v>
      </c>
      <c r="AV13" s="37">
        <v>5613</v>
      </c>
      <c r="AW13" s="38">
        <f t="shared" si="24"/>
        <v>5.362551220381258</v>
      </c>
      <c r="AX13" s="39">
        <f t="shared" si="25"/>
        <v>1.4252627828255835</v>
      </c>
      <c r="AY13" s="39">
        <f t="shared" si="26"/>
        <v>3.937288437555674</v>
      </c>
      <c r="AZ13" s="40">
        <f t="shared" si="27"/>
        <v>5.3626</v>
      </c>
      <c r="BA13" s="41">
        <f t="shared" si="28"/>
        <v>6</v>
      </c>
      <c r="BB13" s="42">
        <f t="shared" si="29"/>
        <v>40.711600000000004</v>
      </c>
      <c r="BC13" s="34">
        <v>7</v>
      </c>
    </row>
    <row r="14" spans="1:55" ht="15">
      <c r="A14" s="34">
        <v>8</v>
      </c>
      <c r="B14" s="35" t="s">
        <v>113</v>
      </c>
      <c r="C14" s="35" t="s">
        <v>114</v>
      </c>
      <c r="D14" s="36">
        <v>102</v>
      </c>
      <c r="E14" s="36">
        <v>58</v>
      </c>
      <c r="F14" s="37">
        <v>2025</v>
      </c>
      <c r="G14" s="38">
        <f t="shared" si="0"/>
        <v>7.901234567901234</v>
      </c>
      <c r="H14" s="39">
        <f t="shared" si="1"/>
        <v>5.037037037037037</v>
      </c>
      <c r="I14" s="39">
        <f t="shared" si="2"/>
        <v>2.864197530864198</v>
      </c>
      <c r="J14" s="40">
        <f t="shared" si="3"/>
        <v>7.9012</v>
      </c>
      <c r="K14" s="36"/>
      <c r="L14" s="36"/>
      <c r="M14" s="37">
        <v>0.1</v>
      </c>
      <c r="N14" s="38">
        <f t="shared" si="4"/>
        <v>0</v>
      </c>
      <c r="O14" s="39">
        <f t="shared" si="5"/>
        <v>0</v>
      </c>
      <c r="P14" s="38">
        <f t="shared" si="6"/>
        <v>0</v>
      </c>
      <c r="Q14" s="40">
        <f t="shared" si="7"/>
        <v>0</v>
      </c>
      <c r="R14" s="36"/>
      <c r="S14" s="36"/>
      <c r="T14" s="37">
        <v>0.1</v>
      </c>
      <c r="U14" s="38">
        <f t="shared" si="8"/>
        <v>0</v>
      </c>
      <c r="V14" s="39">
        <f t="shared" si="9"/>
        <v>0</v>
      </c>
      <c r="W14" s="39">
        <f t="shared" si="10"/>
        <v>0</v>
      </c>
      <c r="X14" s="40">
        <f t="shared" si="11"/>
        <v>0</v>
      </c>
      <c r="Y14" s="36"/>
      <c r="Z14" s="36"/>
      <c r="AA14" s="37">
        <v>0.1</v>
      </c>
      <c r="AB14" s="38">
        <f t="shared" si="12"/>
        <v>0</v>
      </c>
      <c r="AC14" s="39">
        <f t="shared" si="13"/>
        <v>0</v>
      </c>
      <c r="AD14" s="39">
        <f t="shared" si="14"/>
        <v>0</v>
      </c>
      <c r="AE14" s="40">
        <f t="shared" si="15"/>
        <v>0</v>
      </c>
      <c r="AF14" s="36">
        <v>287</v>
      </c>
      <c r="AG14" s="36">
        <v>269</v>
      </c>
      <c r="AH14" s="37">
        <v>2376</v>
      </c>
      <c r="AI14" s="38">
        <f t="shared" si="16"/>
        <v>23.4006734006734</v>
      </c>
      <c r="AJ14" s="39">
        <f t="shared" si="17"/>
        <v>12.07912457912458</v>
      </c>
      <c r="AK14" s="39">
        <f t="shared" si="18"/>
        <v>11.321548821548822</v>
      </c>
      <c r="AL14" s="40">
        <f t="shared" si="19"/>
        <v>23.4007</v>
      </c>
      <c r="AM14" s="36"/>
      <c r="AN14" s="36"/>
      <c r="AO14" s="37">
        <v>0.1</v>
      </c>
      <c r="AP14" s="38">
        <f t="shared" si="20"/>
        <v>0</v>
      </c>
      <c r="AQ14" s="39">
        <f t="shared" si="21"/>
        <v>0</v>
      </c>
      <c r="AR14" s="39">
        <f t="shared" si="22"/>
        <v>0</v>
      </c>
      <c r="AS14" s="40">
        <f t="shared" si="23"/>
        <v>0</v>
      </c>
      <c r="AT14" s="36">
        <v>234</v>
      </c>
      <c r="AU14" s="36">
        <v>296</v>
      </c>
      <c r="AV14" s="37">
        <v>5613</v>
      </c>
      <c r="AW14" s="38">
        <f t="shared" si="24"/>
        <v>9.44236593621949</v>
      </c>
      <c r="AX14" s="39">
        <f t="shared" si="25"/>
        <v>4.168893639764832</v>
      </c>
      <c r="AY14" s="39">
        <f t="shared" si="26"/>
        <v>5.273472296454659</v>
      </c>
      <c r="AZ14" s="40">
        <f t="shared" si="27"/>
        <v>9.4424</v>
      </c>
      <c r="BA14" s="41">
        <f t="shared" si="28"/>
        <v>6</v>
      </c>
      <c r="BB14" s="42">
        <f t="shared" si="29"/>
        <v>40.744299999999996</v>
      </c>
      <c r="BC14" s="43">
        <v>8</v>
      </c>
    </row>
    <row r="15" spans="1:55" ht="15">
      <c r="A15" s="34">
        <v>9</v>
      </c>
      <c r="B15" s="44" t="s">
        <v>115</v>
      </c>
      <c r="C15" s="44" t="s">
        <v>116</v>
      </c>
      <c r="D15" s="36"/>
      <c r="E15" s="36"/>
      <c r="F15" s="37">
        <v>0.1</v>
      </c>
      <c r="G15" s="38">
        <f t="shared" si="0"/>
        <v>0</v>
      </c>
      <c r="H15" s="39">
        <f t="shared" si="1"/>
        <v>0</v>
      </c>
      <c r="I15" s="39">
        <f t="shared" si="2"/>
        <v>0</v>
      </c>
      <c r="J15" s="40">
        <f t="shared" si="3"/>
        <v>0</v>
      </c>
      <c r="K15" s="36">
        <v>741</v>
      </c>
      <c r="L15" s="36">
        <v>60</v>
      </c>
      <c r="M15" s="37">
        <v>5507</v>
      </c>
      <c r="N15" s="38">
        <f t="shared" si="4"/>
        <v>13.455601961140367</v>
      </c>
      <c r="O15" s="39">
        <f t="shared" si="5"/>
        <v>1.0895224260032685</v>
      </c>
      <c r="P15" s="38">
        <f t="shared" si="6"/>
        <v>14.545124387143636</v>
      </c>
      <c r="Q15" s="40">
        <f t="shared" si="7"/>
        <v>14.5451</v>
      </c>
      <c r="R15" s="36">
        <v>1378</v>
      </c>
      <c r="S15" s="36">
        <v>113</v>
      </c>
      <c r="T15" s="37">
        <v>10542</v>
      </c>
      <c r="U15" s="45">
        <f t="shared" si="8"/>
        <v>14.143426294820717</v>
      </c>
      <c r="V15" s="39">
        <f t="shared" si="9"/>
        <v>13.071523430089165</v>
      </c>
      <c r="W15" s="39">
        <f t="shared" si="10"/>
        <v>1.07190286473155</v>
      </c>
      <c r="X15" s="40">
        <f t="shared" si="11"/>
        <v>14.1434</v>
      </c>
      <c r="Y15" s="36">
        <v>407</v>
      </c>
      <c r="Z15" s="36">
        <v>58</v>
      </c>
      <c r="AA15" s="37">
        <v>3738</v>
      </c>
      <c r="AB15" s="45">
        <f t="shared" si="12"/>
        <v>12.439807383627608</v>
      </c>
      <c r="AC15" s="39">
        <f t="shared" si="13"/>
        <v>10.888175494917068</v>
      </c>
      <c r="AD15" s="39">
        <f t="shared" si="14"/>
        <v>1.5516318887105405</v>
      </c>
      <c r="AE15" s="40">
        <f t="shared" si="15"/>
        <v>12.4398</v>
      </c>
      <c r="AF15" s="36"/>
      <c r="AG15" s="36"/>
      <c r="AH15" s="37">
        <v>0.1</v>
      </c>
      <c r="AI15" s="45">
        <f t="shared" si="16"/>
        <v>0</v>
      </c>
      <c r="AJ15" s="39">
        <f t="shared" si="17"/>
        <v>0</v>
      </c>
      <c r="AK15" s="39">
        <f t="shared" si="18"/>
        <v>0</v>
      </c>
      <c r="AL15" s="40">
        <f t="shared" si="19"/>
        <v>0</v>
      </c>
      <c r="AM15" s="36"/>
      <c r="AN15" s="36"/>
      <c r="AO15" s="37">
        <v>0.1</v>
      </c>
      <c r="AP15" s="45">
        <f t="shared" si="20"/>
        <v>0</v>
      </c>
      <c r="AQ15" s="39">
        <f t="shared" si="21"/>
        <v>0</v>
      </c>
      <c r="AR15" s="39">
        <f t="shared" si="22"/>
        <v>0</v>
      </c>
      <c r="AS15" s="40">
        <f t="shared" si="23"/>
        <v>0</v>
      </c>
      <c r="AT15" s="36"/>
      <c r="AU15" s="36"/>
      <c r="AV15" s="37">
        <v>0.1</v>
      </c>
      <c r="AW15" s="45">
        <f t="shared" si="24"/>
        <v>0</v>
      </c>
      <c r="AX15" s="39">
        <f t="shared" si="25"/>
        <v>0</v>
      </c>
      <c r="AY15" s="39">
        <f t="shared" si="26"/>
        <v>0</v>
      </c>
      <c r="AZ15" s="40">
        <f t="shared" si="27"/>
        <v>0</v>
      </c>
      <c r="BA15" s="41">
        <f t="shared" si="28"/>
        <v>6</v>
      </c>
      <c r="BB15" s="42">
        <f t="shared" si="29"/>
        <v>41.128299999999996</v>
      </c>
      <c r="BC15" s="34">
        <v>9</v>
      </c>
    </row>
    <row r="16" spans="1:55" ht="15">
      <c r="A16" s="34">
        <v>10</v>
      </c>
      <c r="B16" s="35" t="s">
        <v>117</v>
      </c>
      <c r="C16" s="35" t="s">
        <v>118</v>
      </c>
      <c r="D16" s="36">
        <v>156</v>
      </c>
      <c r="E16" s="36">
        <v>48</v>
      </c>
      <c r="F16" s="37">
        <v>2025</v>
      </c>
      <c r="G16" s="38">
        <f t="shared" si="0"/>
        <v>10.074074074074074</v>
      </c>
      <c r="H16" s="39">
        <f t="shared" si="1"/>
        <v>7.703703703703704</v>
      </c>
      <c r="I16" s="39">
        <f t="shared" si="2"/>
        <v>2.3703703703703702</v>
      </c>
      <c r="J16" s="40">
        <f t="shared" si="3"/>
        <v>10.0741</v>
      </c>
      <c r="K16" s="36">
        <v>166</v>
      </c>
      <c r="L16" s="36">
        <v>568</v>
      </c>
      <c r="M16" s="37">
        <v>5507</v>
      </c>
      <c r="N16" s="38">
        <f t="shared" si="4"/>
        <v>3.014345378609043</v>
      </c>
      <c r="O16" s="39">
        <f t="shared" si="5"/>
        <v>10.314145632830943</v>
      </c>
      <c r="P16" s="38">
        <f t="shared" si="6"/>
        <v>13.328491011439985</v>
      </c>
      <c r="Q16" s="40">
        <f t="shared" si="7"/>
        <v>13.3285</v>
      </c>
      <c r="R16" s="36"/>
      <c r="S16" s="36"/>
      <c r="T16" s="37">
        <v>0.1</v>
      </c>
      <c r="U16" s="38">
        <f t="shared" si="8"/>
        <v>0</v>
      </c>
      <c r="V16" s="39">
        <f t="shared" si="9"/>
        <v>0</v>
      </c>
      <c r="W16" s="39">
        <f t="shared" si="10"/>
        <v>0</v>
      </c>
      <c r="X16" s="40">
        <f t="shared" si="11"/>
        <v>0</v>
      </c>
      <c r="Y16" s="36">
        <v>183</v>
      </c>
      <c r="Z16" s="36">
        <v>493</v>
      </c>
      <c r="AA16" s="37">
        <v>3738</v>
      </c>
      <c r="AB16" s="38">
        <f t="shared" si="12"/>
        <v>18.084537185660782</v>
      </c>
      <c r="AC16" s="39">
        <f t="shared" si="13"/>
        <v>4.895666131621187</v>
      </c>
      <c r="AD16" s="39">
        <f t="shared" si="14"/>
        <v>13.188871054039595</v>
      </c>
      <c r="AE16" s="40">
        <f t="shared" si="15"/>
        <v>18.0845</v>
      </c>
      <c r="AF16" s="36"/>
      <c r="AG16" s="36"/>
      <c r="AH16" s="37">
        <v>0.1</v>
      </c>
      <c r="AI16" s="38">
        <f t="shared" si="16"/>
        <v>0</v>
      </c>
      <c r="AJ16" s="39">
        <f t="shared" si="17"/>
        <v>0</v>
      </c>
      <c r="AK16" s="39">
        <f t="shared" si="18"/>
        <v>0</v>
      </c>
      <c r="AL16" s="40">
        <f t="shared" si="19"/>
        <v>0</v>
      </c>
      <c r="AM16" s="36"/>
      <c r="AN16" s="36"/>
      <c r="AO16" s="37">
        <v>0.1</v>
      </c>
      <c r="AP16" s="38">
        <f t="shared" si="20"/>
        <v>0</v>
      </c>
      <c r="AQ16" s="39">
        <f t="shared" si="21"/>
        <v>0</v>
      </c>
      <c r="AR16" s="39">
        <f t="shared" si="22"/>
        <v>0</v>
      </c>
      <c r="AS16" s="40">
        <f t="shared" si="23"/>
        <v>0</v>
      </c>
      <c r="AT16" s="36"/>
      <c r="AU16" s="36"/>
      <c r="AV16" s="37">
        <v>0.1</v>
      </c>
      <c r="AW16" s="38">
        <f t="shared" si="24"/>
        <v>0</v>
      </c>
      <c r="AX16" s="39">
        <f t="shared" si="25"/>
        <v>0</v>
      </c>
      <c r="AY16" s="39">
        <f t="shared" si="26"/>
        <v>0</v>
      </c>
      <c r="AZ16" s="40">
        <f t="shared" si="27"/>
        <v>0</v>
      </c>
      <c r="BA16" s="41">
        <f t="shared" si="28"/>
        <v>6</v>
      </c>
      <c r="BB16" s="42">
        <f t="shared" si="29"/>
        <v>41.4871</v>
      </c>
      <c r="BC16" s="34">
        <v>10</v>
      </c>
    </row>
    <row r="17" spans="1:55" ht="15">
      <c r="A17" s="34">
        <v>11</v>
      </c>
      <c r="B17" s="35" t="s">
        <v>119</v>
      </c>
      <c r="C17" s="35" t="s">
        <v>120</v>
      </c>
      <c r="D17" s="36">
        <v>276</v>
      </c>
      <c r="E17" s="36">
        <v>79</v>
      </c>
      <c r="F17" s="37">
        <v>2025</v>
      </c>
      <c r="G17" s="38">
        <f t="shared" si="0"/>
        <v>17.530864197530864</v>
      </c>
      <c r="H17" s="39">
        <f t="shared" si="1"/>
        <v>13.62962962962963</v>
      </c>
      <c r="I17" s="39">
        <f t="shared" si="2"/>
        <v>3.901234567901234</v>
      </c>
      <c r="J17" s="40">
        <f t="shared" si="3"/>
        <v>17.5309</v>
      </c>
      <c r="K17" s="36">
        <v>82</v>
      </c>
      <c r="L17" s="36">
        <v>285</v>
      </c>
      <c r="M17" s="37">
        <v>5507</v>
      </c>
      <c r="N17" s="38">
        <f t="shared" si="4"/>
        <v>1.489013982204467</v>
      </c>
      <c r="O17" s="39">
        <f t="shared" si="5"/>
        <v>5.175231523515525</v>
      </c>
      <c r="P17" s="38">
        <f t="shared" si="6"/>
        <v>6.664245505719992</v>
      </c>
      <c r="Q17" s="40">
        <f t="shared" si="7"/>
        <v>6.6642</v>
      </c>
      <c r="R17" s="36">
        <v>374</v>
      </c>
      <c r="S17" s="36">
        <v>1849</v>
      </c>
      <c r="T17" s="37">
        <v>10542</v>
      </c>
      <c r="U17" s="38">
        <f t="shared" si="8"/>
        <v>21.087080250426865</v>
      </c>
      <c r="V17" s="39">
        <f t="shared" si="9"/>
        <v>3.5477139062796432</v>
      </c>
      <c r="W17" s="39">
        <f t="shared" si="10"/>
        <v>17.53936634414722</v>
      </c>
      <c r="X17" s="40">
        <f t="shared" si="11"/>
        <v>21.0871</v>
      </c>
      <c r="Y17" s="36"/>
      <c r="Z17" s="36"/>
      <c r="AA17" s="37">
        <v>0.1</v>
      </c>
      <c r="AB17" s="38">
        <f t="shared" si="12"/>
        <v>0</v>
      </c>
      <c r="AC17" s="39">
        <f t="shared" si="13"/>
        <v>0</v>
      </c>
      <c r="AD17" s="39">
        <f t="shared" si="14"/>
        <v>0</v>
      </c>
      <c r="AE17" s="40">
        <f t="shared" si="15"/>
        <v>0</v>
      </c>
      <c r="AF17" s="36"/>
      <c r="AG17" s="36"/>
      <c r="AH17" s="37">
        <v>0.1</v>
      </c>
      <c r="AI17" s="38">
        <f t="shared" si="16"/>
        <v>0</v>
      </c>
      <c r="AJ17" s="39">
        <f t="shared" si="17"/>
        <v>0</v>
      </c>
      <c r="AK17" s="39">
        <f t="shared" si="18"/>
        <v>0</v>
      </c>
      <c r="AL17" s="40">
        <f t="shared" si="19"/>
        <v>0</v>
      </c>
      <c r="AM17" s="36"/>
      <c r="AN17" s="36"/>
      <c r="AO17" s="37">
        <v>0.1</v>
      </c>
      <c r="AP17" s="38">
        <f t="shared" si="20"/>
        <v>0</v>
      </c>
      <c r="AQ17" s="39">
        <f t="shared" si="21"/>
        <v>0</v>
      </c>
      <c r="AR17" s="39">
        <f t="shared" si="22"/>
        <v>0</v>
      </c>
      <c r="AS17" s="40">
        <f t="shared" si="23"/>
        <v>0</v>
      </c>
      <c r="AT17" s="36"/>
      <c r="AU17" s="36"/>
      <c r="AV17" s="37">
        <v>0.1</v>
      </c>
      <c r="AW17" s="38">
        <f t="shared" si="24"/>
        <v>0</v>
      </c>
      <c r="AX17" s="39">
        <f t="shared" si="25"/>
        <v>0</v>
      </c>
      <c r="AY17" s="39">
        <f t="shared" si="26"/>
        <v>0</v>
      </c>
      <c r="AZ17" s="40">
        <f t="shared" si="27"/>
        <v>0</v>
      </c>
      <c r="BA17" s="41">
        <f t="shared" si="28"/>
        <v>6</v>
      </c>
      <c r="BB17" s="42">
        <f t="shared" si="29"/>
        <v>45.2822</v>
      </c>
      <c r="BC17" s="34">
        <v>11</v>
      </c>
    </row>
    <row r="18" spans="1:55" ht="15">
      <c r="A18" s="34">
        <v>12</v>
      </c>
      <c r="B18" s="35" t="s">
        <v>65</v>
      </c>
      <c r="C18" s="35" t="s">
        <v>66</v>
      </c>
      <c r="D18" s="36"/>
      <c r="E18" s="36"/>
      <c r="F18" s="37">
        <v>0.1</v>
      </c>
      <c r="G18" s="38">
        <f t="shared" si="0"/>
        <v>0</v>
      </c>
      <c r="H18" s="39">
        <f t="shared" si="1"/>
        <v>0</v>
      </c>
      <c r="I18" s="39">
        <f t="shared" si="2"/>
        <v>0</v>
      </c>
      <c r="J18" s="40">
        <f t="shared" si="3"/>
        <v>0</v>
      </c>
      <c r="K18" s="36">
        <v>322</v>
      </c>
      <c r="L18" s="36">
        <v>112</v>
      </c>
      <c r="M18" s="37">
        <v>5507</v>
      </c>
      <c r="N18" s="38">
        <f t="shared" si="4"/>
        <v>5.847103686217541</v>
      </c>
      <c r="O18" s="39">
        <f t="shared" si="5"/>
        <v>2.0337751952061014</v>
      </c>
      <c r="P18" s="38">
        <f t="shared" si="6"/>
        <v>7.880878881423643</v>
      </c>
      <c r="Q18" s="40">
        <f t="shared" si="7"/>
        <v>7.8809</v>
      </c>
      <c r="R18" s="36"/>
      <c r="S18" s="36"/>
      <c r="T18" s="37">
        <v>0.1</v>
      </c>
      <c r="U18" s="38">
        <f t="shared" si="8"/>
        <v>0</v>
      </c>
      <c r="V18" s="39">
        <f t="shared" si="9"/>
        <v>0</v>
      </c>
      <c r="W18" s="39">
        <f t="shared" si="10"/>
        <v>0</v>
      </c>
      <c r="X18" s="40">
        <f t="shared" si="11"/>
        <v>0</v>
      </c>
      <c r="Y18" s="36"/>
      <c r="Z18" s="36"/>
      <c r="AA18" s="37">
        <v>0.1</v>
      </c>
      <c r="AB18" s="38">
        <f t="shared" si="12"/>
        <v>0</v>
      </c>
      <c r="AC18" s="39">
        <f t="shared" si="13"/>
        <v>0</v>
      </c>
      <c r="AD18" s="39">
        <f t="shared" si="14"/>
        <v>0</v>
      </c>
      <c r="AE18" s="40">
        <f t="shared" si="15"/>
        <v>0</v>
      </c>
      <c r="AF18" s="36"/>
      <c r="AG18" s="36"/>
      <c r="AH18" s="37">
        <v>0.1</v>
      </c>
      <c r="AI18" s="38">
        <f t="shared" si="16"/>
        <v>0</v>
      </c>
      <c r="AJ18" s="39">
        <f t="shared" si="17"/>
        <v>0</v>
      </c>
      <c r="AK18" s="39">
        <f t="shared" si="18"/>
        <v>0</v>
      </c>
      <c r="AL18" s="40">
        <f t="shared" si="19"/>
        <v>0</v>
      </c>
      <c r="AM18" s="36">
        <v>476</v>
      </c>
      <c r="AN18" s="36">
        <v>836</v>
      </c>
      <c r="AO18" s="37">
        <v>5202</v>
      </c>
      <c r="AP18" s="38">
        <f t="shared" si="20"/>
        <v>25.221068819684735</v>
      </c>
      <c r="AQ18" s="39">
        <f t="shared" si="21"/>
        <v>9.15032679738562</v>
      </c>
      <c r="AR18" s="39">
        <f t="shared" si="22"/>
        <v>16.070742022299118</v>
      </c>
      <c r="AS18" s="40">
        <f t="shared" si="23"/>
        <v>25.2211</v>
      </c>
      <c r="AT18" s="36">
        <v>246</v>
      </c>
      <c r="AU18" s="36">
        <v>504</v>
      </c>
      <c r="AV18" s="37">
        <v>5613</v>
      </c>
      <c r="AW18" s="38">
        <f t="shared" si="24"/>
        <v>13.361838588989846</v>
      </c>
      <c r="AX18" s="39">
        <f t="shared" si="25"/>
        <v>4.38268305718867</v>
      </c>
      <c r="AY18" s="39">
        <f t="shared" si="26"/>
        <v>8.979155531801176</v>
      </c>
      <c r="AZ18" s="40">
        <f t="shared" si="27"/>
        <v>13.3618</v>
      </c>
      <c r="BA18" s="41">
        <f t="shared" si="28"/>
        <v>6</v>
      </c>
      <c r="BB18" s="42">
        <f t="shared" si="29"/>
        <v>46.4638</v>
      </c>
      <c r="BC18" s="43">
        <v>12</v>
      </c>
    </row>
    <row r="19" spans="1:55" ht="15">
      <c r="A19" s="34">
        <v>13</v>
      </c>
      <c r="B19" s="35" t="s">
        <v>75</v>
      </c>
      <c r="C19" s="35" t="s">
        <v>76</v>
      </c>
      <c r="D19" s="36"/>
      <c r="E19" s="36"/>
      <c r="F19" s="37">
        <v>0.1</v>
      </c>
      <c r="G19" s="38">
        <f t="shared" si="0"/>
        <v>0</v>
      </c>
      <c r="H19" s="39">
        <f t="shared" si="1"/>
        <v>0</v>
      </c>
      <c r="I19" s="39">
        <f t="shared" si="2"/>
        <v>0</v>
      </c>
      <c r="J19" s="40">
        <f t="shared" si="3"/>
        <v>0</v>
      </c>
      <c r="K19" s="36"/>
      <c r="L19" s="36"/>
      <c r="M19" s="37">
        <v>0.1</v>
      </c>
      <c r="N19" s="38">
        <f t="shared" si="4"/>
        <v>0</v>
      </c>
      <c r="O19" s="39">
        <f t="shared" si="5"/>
        <v>0</v>
      </c>
      <c r="P19" s="38">
        <f t="shared" si="6"/>
        <v>0</v>
      </c>
      <c r="Q19" s="40">
        <f t="shared" si="7"/>
        <v>0</v>
      </c>
      <c r="R19" s="36">
        <v>1004</v>
      </c>
      <c r="S19" s="36">
        <v>354</v>
      </c>
      <c r="T19" s="37">
        <v>10542</v>
      </c>
      <c r="U19" s="38">
        <f t="shared" si="8"/>
        <v>12.881806108897742</v>
      </c>
      <c r="V19" s="39">
        <f t="shared" si="9"/>
        <v>9.523809523809524</v>
      </c>
      <c r="W19" s="39">
        <f t="shared" si="10"/>
        <v>3.3579965850882187</v>
      </c>
      <c r="X19" s="40">
        <f t="shared" si="11"/>
        <v>12.8818</v>
      </c>
      <c r="Y19" s="36"/>
      <c r="Z19" s="36"/>
      <c r="AA19" s="37">
        <v>0.1</v>
      </c>
      <c r="AB19" s="38">
        <f t="shared" si="12"/>
        <v>0</v>
      </c>
      <c r="AC19" s="39">
        <f t="shared" si="13"/>
        <v>0</v>
      </c>
      <c r="AD19" s="39">
        <f t="shared" si="14"/>
        <v>0</v>
      </c>
      <c r="AE19" s="40">
        <f t="shared" si="15"/>
        <v>0</v>
      </c>
      <c r="AF19" s="36">
        <v>123</v>
      </c>
      <c r="AG19" s="36">
        <v>184</v>
      </c>
      <c r="AH19" s="37">
        <v>2376</v>
      </c>
      <c r="AI19" s="38">
        <f t="shared" si="16"/>
        <v>12.92087542087542</v>
      </c>
      <c r="AJ19" s="39">
        <f t="shared" si="17"/>
        <v>5.1767676767676765</v>
      </c>
      <c r="AK19" s="39">
        <f t="shared" si="18"/>
        <v>7.744107744107744</v>
      </c>
      <c r="AL19" s="40">
        <f t="shared" si="19"/>
        <v>12.9209</v>
      </c>
      <c r="AM19" s="36"/>
      <c r="AN19" s="36"/>
      <c r="AO19" s="37">
        <v>0.1</v>
      </c>
      <c r="AP19" s="38">
        <f t="shared" si="20"/>
        <v>0</v>
      </c>
      <c r="AQ19" s="39">
        <f t="shared" si="21"/>
        <v>0</v>
      </c>
      <c r="AR19" s="39">
        <f t="shared" si="22"/>
        <v>0</v>
      </c>
      <c r="AS19" s="40">
        <f t="shared" si="23"/>
        <v>0</v>
      </c>
      <c r="AT19" s="36">
        <v>166</v>
      </c>
      <c r="AU19" s="36">
        <v>1070</v>
      </c>
      <c r="AV19" s="37">
        <v>5613</v>
      </c>
      <c r="AW19" s="38">
        <f t="shared" si="24"/>
        <v>22.020309994655264</v>
      </c>
      <c r="AX19" s="39">
        <f t="shared" si="25"/>
        <v>2.9574202743630855</v>
      </c>
      <c r="AY19" s="39">
        <f t="shared" si="26"/>
        <v>19.06288972029218</v>
      </c>
      <c r="AZ19" s="40">
        <f t="shared" si="27"/>
        <v>22.0203</v>
      </c>
      <c r="BA19" s="41">
        <f t="shared" si="28"/>
        <v>6</v>
      </c>
      <c r="BB19" s="42">
        <f t="shared" si="29"/>
        <v>47.823</v>
      </c>
      <c r="BC19" s="34">
        <v>13</v>
      </c>
    </row>
    <row r="20" spans="1:55" ht="15">
      <c r="A20" s="34">
        <v>14</v>
      </c>
      <c r="B20" s="35" t="s">
        <v>121</v>
      </c>
      <c r="C20" s="35" t="s">
        <v>122</v>
      </c>
      <c r="D20" s="36">
        <v>80</v>
      </c>
      <c r="E20" s="36">
        <v>308</v>
      </c>
      <c r="F20" s="37">
        <v>2025</v>
      </c>
      <c r="G20" s="38">
        <f t="shared" si="0"/>
        <v>19.160493827160494</v>
      </c>
      <c r="H20" s="39">
        <f t="shared" si="1"/>
        <v>3.950617283950617</v>
      </c>
      <c r="I20" s="39">
        <f t="shared" si="2"/>
        <v>15.209876543209877</v>
      </c>
      <c r="J20" s="40">
        <f t="shared" si="3"/>
        <v>19.1605</v>
      </c>
      <c r="K20" s="36"/>
      <c r="L20" s="36"/>
      <c r="M20" s="37">
        <v>0.1</v>
      </c>
      <c r="N20" s="38">
        <f t="shared" si="4"/>
        <v>0</v>
      </c>
      <c r="O20" s="39">
        <f t="shared" si="5"/>
        <v>0</v>
      </c>
      <c r="P20" s="38">
        <f t="shared" si="6"/>
        <v>0</v>
      </c>
      <c r="Q20" s="40">
        <f t="shared" si="7"/>
        <v>0</v>
      </c>
      <c r="R20" s="36"/>
      <c r="S20" s="36"/>
      <c r="T20" s="37">
        <v>0.1</v>
      </c>
      <c r="U20" s="38">
        <f t="shared" si="8"/>
        <v>0</v>
      </c>
      <c r="V20" s="39">
        <f t="shared" si="9"/>
        <v>0</v>
      </c>
      <c r="W20" s="39">
        <f t="shared" si="10"/>
        <v>0</v>
      </c>
      <c r="X20" s="40">
        <f t="shared" si="11"/>
        <v>0</v>
      </c>
      <c r="Y20" s="36"/>
      <c r="Z20" s="36"/>
      <c r="AA20" s="37">
        <v>0.1</v>
      </c>
      <c r="AB20" s="38">
        <f t="shared" si="12"/>
        <v>0</v>
      </c>
      <c r="AC20" s="39">
        <f t="shared" si="13"/>
        <v>0</v>
      </c>
      <c r="AD20" s="39">
        <f t="shared" si="14"/>
        <v>0</v>
      </c>
      <c r="AE20" s="40">
        <f t="shared" si="15"/>
        <v>0</v>
      </c>
      <c r="AF20" s="36"/>
      <c r="AG20" s="36"/>
      <c r="AH20" s="37">
        <v>0.1</v>
      </c>
      <c r="AI20" s="38">
        <f t="shared" si="16"/>
        <v>0</v>
      </c>
      <c r="AJ20" s="39">
        <f t="shared" si="17"/>
        <v>0</v>
      </c>
      <c r="AK20" s="39">
        <f t="shared" si="18"/>
        <v>0</v>
      </c>
      <c r="AL20" s="40">
        <f t="shared" si="19"/>
        <v>0</v>
      </c>
      <c r="AM20" s="36">
        <v>441</v>
      </c>
      <c r="AN20" s="36">
        <v>572</v>
      </c>
      <c r="AO20" s="37">
        <v>5202</v>
      </c>
      <c r="AP20" s="38">
        <f t="shared" si="20"/>
        <v>19.473279507881585</v>
      </c>
      <c r="AQ20" s="39">
        <f t="shared" si="21"/>
        <v>8.477508650519031</v>
      </c>
      <c r="AR20" s="39">
        <f t="shared" si="22"/>
        <v>10.995770857362553</v>
      </c>
      <c r="AS20" s="40">
        <f t="shared" si="23"/>
        <v>19.4733</v>
      </c>
      <c r="AT20" s="36">
        <v>320</v>
      </c>
      <c r="AU20" s="36">
        <v>235</v>
      </c>
      <c r="AV20" s="37">
        <v>5613</v>
      </c>
      <c r="AW20" s="38">
        <f t="shared" si="24"/>
        <v>9.887760555852486</v>
      </c>
      <c r="AX20" s="39">
        <f t="shared" si="25"/>
        <v>5.701051131302334</v>
      </c>
      <c r="AY20" s="39">
        <f t="shared" si="26"/>
        <v>4.186709424550152</v>
      </c>
      <c r="AZ20" s="40">
        <f t="shared" si="27"/>
        <v>9.8878</v>
      </c>
      <c r="BA20" s="41">
        <f t="shared" si="28"/>
        <v>6</v>
      </c>
      <c r="BB20" s="42">
        <f t="shared" si="29"/>
        <v>48.52159999999999</v>
      </c>
      <c r="BC20" s="34">
        <v>14</v>
      </c>
    </row>
    <row r="21" spans="1:55" ht="15">
      <c r="A21" s="34">
        <v>15</v>
      </c>
      <c r="B21" s="35" t="s">
        <v>123</v>
      </c>
      <c r="C21" s="35" t="s">
        <v>124</v>
      </c>
      <c r="D21" s="36">
        <v>103</v>
      </c>
      <c r="E21" s="36">
        <v>5</v>
      </c>
      <c r="F21" s="37">
        <v>2025</v>
      </c>
      <c r="G21" s="38">
        <f t="shared" si="0"/>
        <v>5.333333333333333</v>
      </c>
      <c r="H21" s="39">
        <f t="shared" si="1"/>
        <v>5.08641975308642</v>
      </c>
      <c r="I21" s="39">
        <f t="shared" si="2"/>
        <v>0.24691358024691357</v>
      </c>
      <c r="J21" s="40">
        <f t="shared" si="3"/>
        <v>5.3333</v>
      </c>
      <c r="K21" s="36">
        <v>667</v>
      </c>
      <c r="L21" s="36">
        <v>862</v>
      </c>
      <c r="M21" s="37">
        <v>5507</v>
      </c>
      <c r="N21" s="38">
        <f t="shared" si="4"/>
        <v>12.111857635736335</v>
      </c>
      <c r="O21" s="39">
        <f t="shared" si="5"/>
        <v>15.65280552024696</v>
      </c>
      <c r="P21" s="38">
        <f t="shared" si="6"/>
        <v>27.764663155983293</v>
      </c>
      <c r="Q21" s="40">
        <f t="shared" si="7"/>
        <v>27.7647</v>
      </c>
      <c r="R21" s="36"/>
      <c r="S21" s="36"/>
      <c r="T21" s="37">
        <v>0.1</v>
      </c>
      <c r="U21" s="38">
        <f t="shared" si="8"/>
        <v>0</v>
      </c>
      <c r="V21" s="39">
        <f t="shared" si="9"/>
        <v>0</v>
      </c>
      <c r="W21" s="39">
        <f t="shared" si="10"/>
        <v>0</v>
      </c>
      <c r="X21" s="40">
        <f t="shared" si="11"/>
        <v>0</v>
      </c>
      <c r="Y21" s="36"/>
      <c r="Z21" s="36"/>
      <c r="AA21" s="37">
        <v>0.1</v>
      </c>
      <c r="AB21" s="38">
        <f t="shared" si="12"/>
        <v>0</v>
      </c>
      <c r="AC21" s="39">
        <f t="shared" si="13"/>
        <v>0</v>
      </c>
      <c r="AD21" s="39">
        <f t="shared" si="14"/>
        <v>0</v>
      </c>
      <c r="AE21" s="40">
        <f t="shared" si="15"/>
        <v>0</v>
      </c>
      <c r="AF21" s="36"/>
      <c r="AG21" s="36"/>
      <c r="AH21" s="37">
        <v>0.1</v>
      </c>
      <c r="AI21" s="38">
        <f t="shared" si="16"/>
        <v>0</v>
      </c>
      <c r="AJ21" s="39">
        <f t="shared" si="17"/>
        <v>0</v>
      </c>
      <c r="AK21" s="39">
        <f t="shared" si="18"/>
        <v>0</v>
      </c>
      <c r="AL21" s="40">
        <f t="shared" si="19"/>
        <v>0</v>
      </c>
      <c r="AM21" s="36">
        <v>563</v>
      </c>
      <c r="AN21" s="36">
        <v>505</v>
      </c>
      <c r="AO21" s="37">
        <v>5202</v>
      </c>
      <c r="AP21" s="38">
        <f t="shared" si="20"/>
        <v>20.530565167243367</v>
      </c>
      <c r="AQ21" s="39">
        <f t="shared" si="21"/>
        <v>10.822760476739715</v>
      </c>
      <c r="AR21" s="39">
        <f t="shared" si="22"/>
        <v>9.707804690503652</v>
      </c>
      <c r="AS21" s="40">
        <f t="shared" si="23"/>
        <v>20.5306</v>
      </c>
      <c r="AT21" s="36"/>
      <c r="AU21" s="36"/>
      <c r="AV21" s="37">
        <v>0.1</v>
      </c>
      <c r="AW21" s="38">
        <f t="shared" si="24"/>
        <v>0</v>
      </c>
      <c r="AX21" s="39">
        <f t="shared" si="25"/>
        <v>0</v>
      </c>
      <c r="AY21" s="39">
        <f t="shared" si="26"/>
        <v>0</v>
      </c>
      <c r="AZ21" s="40">
        <f t="shared" si="27"/>
        <v>0</v>
      </c>
      <c r="BA21" s="41">
        <f t="shared" si="28"/>
        <v>6</v>
      </c>
      <c r="BB21" s="42">
        <f t="shared" si="29"/>
        <v>53.6286</v>
      </c>
      <c r="BC21" s="34">
        <v>15</v>
      </c>
    </row>
    <row r="33" ht="15">
      <c r="B33" t="s">
        <v>21</v>
      </c>
    </row>
  </sheetData>
  <sheetProtection/>
  <mergeCells count="7">
    <mergeCell ref="AT3:AZ3"/>
    <mergeCell ref="D3:J3"/>
    <mergeCell ref="K3:Q3"/>
    <mergeCell ref="R3:X3"/>
    <mergeCell ref="Y3:AE3"/>
    <mergeCell ref="AF3:AL3"/>
    <mergeCell ref="AM3:AS3"/>
  </mergeCells>
  <conditionalFormatting sqref="H7:I21 N7:O21 V7:W21 AC7:AD21 AJ7:AK21 AQ7:AR21 AX7:AY21">
    <cfRule type="cellIs" priority="1" dxfId="84" operator="greaterThan" stopIfTrue="1">
      <formula>20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22.57421875" style="0" customWidth="1"/>
    <col min="3" max="3" width="17.00390625" style="0" customWidth="1"/>
    <col min="4" max="5" width="8.00390625" style="0" customWidth="1"/>
    <col min="6" max="6" width="8.7109375" style="0" customWidth="1"/>
    <col min="7" max="9" width="8.00390625" style="0" hidden="1" customWidth="1"/>
    <col min="10" max="10" width="11.00390625" style="0" customWidth="1"/>
    <col min="11" max="13" width="8.00390625" style="0" customWidth="1"/>
    <col min="14" max="16" width="8.00390625" style="0" hidden="1" customWidth="1"/>
    <col min="17" max="20" width="8.00390625" style="0" customWidth="1"/>
    <col min="21" max="23" width="8.00390625" style="0" hidden="1" customWidth="1"/>
    <col min="24" max="27" width="8.00390625" style="0" customWidth="1"/>
    <col min="28" max="30" width="8.00390625" style="0" hidden="1" customWidth="1"/>
    <col min="31" max="34" width="8.00390625" style="0" customWidth="1"/>
    <col min="35" max="37" width="8.00390625" style="0" hidden="1" customWidth="1"/>
    <col min="38" max="41" width="8.00390625" style="0" customWidth="1"/>
    <col min="42" max="44" width="8.00390625" style="0" hidden="1" customWidth="1"/>
    <col min="45" max="48" width="8.00390625" style="0" customWidth="1"/>
    <col min="49" max="51" width="8.00390625" style="0" hidden="1" customWidth="1"/>
    <col min="52" max="55" width="8.00390625" style="0" customWidth="1"/>
    <col min="56" max="58" width="8.00390625" style="0" hidden="1" customWidth="1"/>
    <col min="59" max="62" width="8.00390625" style="0" customWidth="1"/>
    <col min="63" max="65" width="8.00390625" style="0" hidden="1" customWidth="1"/>
    <col min="66" max="66" width="8.00390625" style="0" customWidth="1"/>
    <col min="67" max="67" width="6.140625" style="0" customWidth="1"/>
    <col min="68" max="68" width="9.140625" style="0" customWidth="1"/>
    <col min="69" max="69" width="5.00390625" style="0" customWidth="1"/>
    <col min="70" max="70" width="9.140625" style="0" customWidth="1"/>
  </cols>
  <sheetData>
    <row r="1" spans="1:69" ht="15">
      <c r="A1" s="23"/>
      <c r="B1" s="24" t="s">
        <v>5</v>
      </c>
      <c r="C1" s="25"/>
      <c r="D1" s="23"/>
      <c r="E1" s="23"/>
      <c r="F1" s="26"/>
      <c r="G1" s="26"/>
      <c r="H1" s="26"/>
      <c r="I1" s="26"/>
      <c r="J1" s="26"/>
      <c r="K1" s="23"/>
      <c r="L1" s="23"/>
      <c r="M1" s="26"/>
      <c r="N1" s="26"/>
      <c r="O1" s="26"/>
      <c r="P1" s="26"/>
      <c r="Q1" s="26"/>
      <c r="R1" s="23"/>
      <c r="S1" s="23"/>
      <c r="T1" s="26"/>
      <c r="U1" s="26"/>
      <c r="V1" s="26"/>
      <c r="W1" s="26"/>
      <c r="X1" s="26"/>
      <c r="Y1" s="23"/>
      <c r="Z1" s="23"/>
      <c r="AA1" s="26"/>
      <c r="AB1" s="26"/>
      <c r="AC1" s="26"/>
      <c r="AD1" s="26"/>
      <c r="AE1" s="26"/>
      <c r="AF1" s="23"/>
      <c r="AG1" s="23"/>
      <c r="AH1" s="27"/>
      <c r="AI1" s="23"/>
      <c r="AJ1" s="26"/>
      <c r="AK1" s="26"/>
      <c r="AL1" s="23"/>
      <c r="AM1" s="23"/>
      <c r="AN1" s="23"/>
      <c r="AO1" s="27"/>
      <c r="AP1" s="23"/>
      <c r="AQ1" s="26"/>
      <c r="AR1" s="26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7"/>
      <c r="BD1" s="23"/>
      <c r="BE1" s="26"/>
      <c r="BF1" s="26"/>
      <c r="BG1" s="23"/>
      <c r="BH1" s="23"/>
      <c r="BI1" s="23"/>
      <c r="BJ1" s="27"/>
      <c r="BK1" s="23"/>
      <c r="BL1" s="26"/>
      <c r="BM1" s="26"/>
      <c r="BN1" s="23"/>
      <c r="BO1" s="23"/>
      <c r="BP1" s="28"/>
      <c r="BQ1" s="28"/>
    </row>
    <row r="2" spans="1:69" ht="15.75" thickBot="1">
      <c r="A2" s="23"/>
      <c r="B2" s="24" t="s">
        <v>38</v>
      </c>
      <c r="C2" s="24"/>
      <c r="D2" s="23"/>
      <c r="E2" s="23"/>
      <c r="F2" s="26"/>
      <c r="G2" s="26"/>
      <c r="H2" s="26"/>
      <c r="I2" s="26"/>
      <c r="J2" s="26"/>
      <c r="K2" s="23"/>
      <c r="L2" s="23"/>
      <c r="M2" s="26"/>
      <c r="N2" s="26"/>
      <c r="O2" s="26"/>
      <c r="P2" s="26"/>
      <c r="Q2" s="26"/>
      <c r="R2" s="23"/>
      <c r="S2" s="23"/>
      <c r="T2" s="26"/>
      <c r="U2" s="26"/>
      <c r="V2" s="26"/>
      <c r="W2" s="26"/>
      <c r="X2" s="26"/>
      <c r="Y2" s="23"/>
      <c r="Z2" s="23"/>
      <c r="AA2" s="26"/>
      <c r="AB2" s="26"/>
      <c r="AC2" s="26"/>
      <c r="AD2" s="26"/>
      <c r="AE2" s="26"/>
      <c r="AF2" s="23"/>
      <c r="AG2" s="23"/>
      <c r="AH2" s="27"/>
      <c r="AI2" s="23"/>
      <c r="AJ2" s="26"/>
      <c r="AK2" s="26"/>
      <c r="AL2" s="23"/>
      <c r="AM2" s="23"/>
      <c r="AN2" s="23"/>
      <c r="AO2" s="27"/>
      <c r="AP2" s="23"/>
      <c r="AQ2" s="26"/>
      <c r="AR2" s="26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7"/>
      <c r="BD2" s="23"/>
      <c r="BE2" s="26"/>
      <c r="BF2" s="26"/>
      <c r="BG2" s="23"/>
      <c r="BH2" s="23"/>
      <c r="BI2" s="23"/>
      <c r="BJ2" s="27"/>
      <c r="BK2" s="23"/>
      <c r="BL2" s="26"/>
      <c r="BM2" s="26"/>
      <c r="BN2" s="23"/>
      <c r="BO2" s="23"/>
      <c r="BP2" s="28"/>
      <c r="BQ2" s="28"/>
    </row>
    <row r="3" spans="1:69" ht="24" thickBot="1">
      <c r="A3" s="29"/>
      <c r="B3" s="30"/>
      <c r="C3" s="30"/>
      <c r="D3" s="164" t="s">
        <v>125</v>
      </c>
      <c r="E3" s="164"/>
      <c r="F3" s="164"/>
      <c r="G3" s="164"/>
      <c r="H3" s="164"/>
      <c r="I3" s="164"/>
      <c r="J3" s="164"/>
      <c r="K3" s="164" t="s">
        <v>126</v>
      </c>
      <c r="L3" s="164"/>
      <c r="M3" s="164"/>
      <c r="N3" s="164"/>
      <c r="O3" s="164"/>
      <c r="P3" s="164"/>
      <c r="Q3" s="164"/>
      <c r="R3" s="164" t="s">
        <v>127</v>
      </c>
      <c r="S3" s="164"/>
      <c r="T3" s="164"/>
      <c r="U3" s="164"/>
      <c r="V3" s="164"/>
      <c r="W3" s="164"/>
      <c r="X3" s="164"/>
      <c r="Y3" s="164" t="s">
        <v>128</v>
      </c>
      <c r="Z3" s="164"/>
      <c r="AA3" s="164"/>
      <c r="AB3" s="164"/>
      <c r="AC3" s="164"/>
      <c r="AD3" s="164"/>
      <c r="AE3" s="164"/>
      <c r="AF3" s="164" t="s">
        <v>129</v>
      </c>
      <c r="AG3" s="164"/>
      <c r="AH3" s="164"/>
      <c r="AI3" s="164"/>
      <c r="AJ3" s="164"/>
      <c r="AK3" s="164"/>
      <c r="AL3" s="164"/>
      <c r="AM3" s="164" t="s">
        <v>130</v>
      </c>
      <c r="AN3" s="164"/>
      <c r="AO3" s="164"/>
      <c r="AP3" s="164"/>
      <c r="AQ3" s="164"/>
      <c r="AR3" s="164"/>
      <c r="AS3" s="164"/>
      <c r="AT3" s="164" t="s">
        <v>131</v>
      </c>
      <c r="AU3" s="164"/>
      <c r="AV3" s="164"/>
      <c r="AW3" s="164"/>
      <c r="AX3" s="164"/>
      <c r="AY3" s="164"/>
      <c r="AZ3" s="164"/>
      <c r="BA3" s="164" t="s">
        <v>132</v>
      </c>
      <c r="BB3" s="164"/>
      <c r="BC3" s="164"/>
      <c r="BD3" s="164"/>
      <c r="BE3" s="164"/>
      <c r="BF3" s="164"/>
      <c r="BG3" s="164"/>
      <c r="BH3" s="164" t="s">
        <v>133</v>
      </c>
      <c r="BI3" s="164"/>
      <c r="BJ3" s="164"/>
      <c r="BK3" s="164"/>
      <c r="BL3" s="164"/>
      <c r="BM3" s="164"/>
      <c r="BN3" s="164"/>
      <c r="BO3" s="29"/>
      <c r="BP3" s="30"/>
      <c r="BQ3" s="30"/>
    </row>
    <row r="4" spans="1:69" ht="23.25">
      <c r="A4" s="29"/>
      <c r="B4" s="30"/>
      <c r="C4" s="30"/>
      <c r="D4" s="46"/>
      <c r="E4" s="46"/>
      <c r="F4" s="46"/>
      <c r="G4" s="46"/>
      <c r="H4" s="46"/>
      <c r="I4" s="46"/>
      <c r="J4" s="46"/>
      <c r="K4" s="47"/>
      <c r="L4" s="47"/>
      <c r="M4" s="47"/>
      <c r="N4" s="47"/>
      <c r="O4" s="47"/>
      <c r="P4" s="48"/>
      <c r="Q4" s="48"/>
      <c r="R4" s="47"/>
      <c r="S4" s="47"/>
      <c r="T4" s="47"/>
      <c r="U4" s="47"/>
      <c r="V4" s="47"/>
      <c r="W4" s="48"/>
      <c r="X4" s="48"/>
      <c r="Y4" s="47"/>
      <c r="Z4" s="47"/>
      <c r="AA4" s="47"/>
      <c r="AB4" s="47"/>
      <c r="AC4" s="47"/>
      <c r="AD4" s="48"/>
      <c r="AE4" s="48"/>
      <c r="AF4" s="47"/>
      <c r="AG4" s="47"/>
      <c r="AH4" s="47"/>
      <c r="AI4" s="47"/>
      <c r="AJ4" s="47"/>
      <c r="AK4" s="48"/>
      <c r="AL4" s="48"/>
      <c r="AM4" s="47"/>
      <c r="AN4" s="47"/>
      <c r="AO4" s="47"/>
      <c r="AP4" s="47"/>
      <c r="AQ4" s="47"/>
      <c r="AR4" s="48"/>
      <c r="AS4" s="48"/>
      <c r="AT4" s="47"/>
      <c r="AU4" s="47"/>
      <c r="AV4" s="47"/>
      <c r="AW4" s="47"/>
      <c r="AX4" s="47"/>
      <c r="AY4" s="48"/>
      <c r="AZ4" s="48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29"/>
      <c r="BP4" s="30"/>
      <c r="BQ4" s="30"/>
    </row>
    <row r="5" spans="1:69" ht="15">
      <c r="A5" s="26" t="s">
        <v>47</v>
      </c>
      <c r="B5" s="31" t="s">
        <v>92</v>
      </c>
      <c r="C5" s="31" t="s">
        <v>93</v>
      </c>
      <c r="D5" s="26" t="s">
        <v>50</v>
      </c>
      <c r="E5" s="26" t="s">
        <v>94</v>
      </c>
      <c r="F5" s="26" t="s">
        <v>51</v>
      </c>
      <c r="G5" s="26" t="s">
        <v>52</v>
      </c>
      <c r="H5" s="26"/>
      <c r="I5" s="26"/>
      <c r="J5" s="26" t="s">
        <v>95</v>
      </c>
      <c r="K5" s="26" t="s">
        <v>50</v>
      </c>
      <c r="L5" s="26" t="s">
        <v>94</v>
      </c>
      <c r="M5" s="26" t="s">
        <v>51</v>
      </c>
      <c r="N5" s="26" t="s">
        <v>52</v>
      </c>
      <c r="O5" s="26"/>
      <c r="P5" s="26"/>
      <c r="Q5" s="26" t="s">
        <v>95</v>
      </c>
      <c r="R5" s="26" t="s">
        <v>50</v>
      </c>
      <c r="S5" s="26" t="s">
        <v>94</v>
      </c>
      <c r="T5" s="26" t="s">
        <v>51</v>
      </c>
      <c r="U5" s="26" t="s">
        <v>52</v>
      </c>
      <c r="V5" s="26"/>
      <c r="W5" s="26"/>
      <c r="X5" s="26" t="s">
        <v>95</v>
      </c>
      <c r="Y5" s="26" t="s">
        <v>50</v>
      </c>
      <c r="Z5" s="26" t="s">
        <v>94</v>
      </c>
      <c r="AA5" s="26" t="s">
        <v>51</v>
      </c>
      <c r="AB5" s="26" t="s">
        <v>52</v>
      </c>
      <c r="AC5" s="26"/>
      <c r="AD5" s="26"/>
      <c r="AE5" s="26" t="s">
        <v>95</v>
      </c>
      <c r="AF5" s="26" t="s">
        <v>50</v>
      </c>
      <c r="AG5" s="26" t="s">
        <v>94</v>
      </c>
      <c r="AH5" s="26" t="s">
        <v>51</v>
      </c>
      <c r="AI5" s="26" t="s">
        <v>52</v>
      </c>
      <c r="AJ5" s="26"/>
      <c r="AK5" s="26"/>
      <c r="AL5" s="26" t="s">
        <v>95</v>
      </c>
      <c r="AM5" s="26" t="s">
        <v>50</v>
      </c>
      <c r="AN5" s="26" t="s">
        <v>94</v>
      </c>
      <c r="AO5" s="26" t="s">
        <v>51</v>
      </c>
      <c r="AP5" s="26" t="s">
        <v>52</v>
      </c>
      <c r="AQ5" s="26"/>
      <c r="AR5" s="26"/>
      <c r="AS5" s="26" t="s">
        <v>95</v>
      </c>
      <c r="AT5" s="26" t="s">
        <v>50</v>
      </c>
      <c r="AU5" s="26" t="s">
        <v>94</v>
      </c>
      <c r="AV5" s="26" t="s">
        <v>51</v>
      </c>
      <c r="AW5" s="26"/>
      <c r="AX5" s="26" t="s">
        <v>52</v>
      </c>
      <c r="AY5" s="26"/>
      <c r="AZ5" s="26" t="s">
        <v>95</v>
      </c>
      <c r="BA5" s="26" t="s">
        <v>50</v>
      </c>
      <c r="BB5" s="26" t="s">
        <v>94</v>
      </c>
      <c r="BC5" s="26" t="s">
        <v>51</v>
      </c>
      <c r="BD5" s="26" t="s">
        <v>52</v>
      </c>
      <c r="BE5" s="26"/>
      <c r="BF5" s="26"/>
      <c r="BG5" s="26" t="s">
        <v>95</v>
      </c>
      <c r="BH5" s="26" t="s">
        <v>50</v>
      </c>
      <c r="BI5" s="26" t="s">
        <v>94</v>
      </c>
      <c r="BJ5" s="26" t="s">
        <v>51</v>
      </c>
      <c r="BK5" s="26" t="s">
        <v>52</v>
      </c>
      <c r="BL5" s="26"/>
      <c r="BM5" s="26"/>
      <c r="BN5" s="26" t="s">
        <v>95</v>
      </c>
      <c r="BO5" s="32" t="s">
        <v>96</v>
      </c>
      <c r="BP5" s="31" t="s">
        <v>97</v>
      </c>
      <c r="BQ5" s="33" t="s">
        <v>47</v>
      </c>
    </row>
    <row r="6" spans="1:69" ht="15">
      <c r="A6" s="26"/>
      <c r="B6" s="31" t="s">
        <v>56</v>
      </c>
      <c r="C6" s="31" t="s">
        <v>57</v>
      </c>
      <c r="D6" s="26" t="s">
        <v>58</v>
      </c>
      <c r="E6" s="26" t="s">
        <v>98</v>
      </c>
      <c r="F6" s="26" t="s">
        <v>59</v>
      </c>
      <c r="G6" s="26"/>
      <c r="H6" s="26"/>
      <c r="I6" s="26"/>
      <c r="J6" s="26" t="s">
        <v>60</v>
      </c>
      <c r="K6" s="26" t="s">
        <v>58</v>
      </c>
      <c r="L6" s="26" t="s">
        <v>98</v>
      </c>
      <c r="M6" s="26" t="s">
        <v>59</v>
      </c>
      <c r="N6" s="26"/>
      <c r="O6" s="26"/>
      <c r="P6" s="26"/>
      <c r="Q6" s="26" t="s">
        <v>60</v>
      </c>
      <c r="R6" s="26" t="s">
        <v>58</v>
      </c>
      <c r="S6" s="26" t="s">
        <v>98</v>
      </c>
      <c r="T6" s="26" t="s">
        <v>59</v>
      </c>
      <c r="U6" s="26"/>
      <c r="V6" s="26"/>
      <c r="W6" s="26"/>
      <c r="X6" s="26" t="s">
        <v>60</v>
      </c>
      <c r="Y6" s="26" t="s">
        <v>58</v>
      </c>
      <c r="Z6" s="26" t="s">
        <v>98</v>
      </c>
      <c r="AA6" s="26" t="s">
        <v>59</v>
      </c>
      <c r="AB6" s="26"/>
      <c r="AC6" s="26"/>
      <c r="AD6" s="26"/>
      <c r="AE6" s="26" t="s">
        <v>60</v>
      </c>
      <c r="AF6" s="26" t="s">
        <v>58</v>
      </c>
      <c r="AG6" s="26" t="s">
        <v>98</v>
      </c>
      <c r="AH6" s="26" t="s">
        <v>59</v>
      </c>
      <c r="AI6" s="26"/>
      <c r="AJ6" s="26"/>
      <c r="AK6" s="26"/>
      <c r="AL6" s="26" t="s">
        <v>60</v>
      </c>
      <c r="AM6" s="26" t="s">
        <v>58</v>
      </c>
      <c r="AN6" s="26" t="s">
        <v>98</v>
      </c>
      <c r="AO6" s="26" t="s">
        <v>59</v>
      </c>
      <c r="AP6" s="26"/>
      <c r="AQ6" s="26"/>
      <c r="AR6" s="26"/>
      <c r="AS6" s="26" t="s">
        <v>60</v>
      </c>
      <c r="AT6" s="26" t="s">
        <v>58</v>
      </c>
      <c r="AU6" s="26" t="s">
        <v>98</v>
      </c>
      <c r="AV6" s="26" t="s">
        <v>59</v>
      </c>
      <c r="AW6" s="26"/>
      <c r="AX6" s="26"/>
      <c r="AY6" s="26"/>
      <c r="AZ6" s="26" t="s">
        <v>60</v>
      </c>
      <c r="BA6" s="26" t="s">
        <v>58</v>
      </c>
      <c r="BB6" s="26" t="s">
        <v>98</v>
      </c>
      <c r="BC6" s="26" t="s">
        <v>59</v>
      </c>
      <c r="BD6" s="26"/>
      <c r="BE6" s="26"/>
      <c r="BF6" s="26"/>
      <c r="BG6" s="26" t="s">
        <v>60</v>
      </c>
      <c r="BH6" s="26" t="s">
        <v>58</v>
      </c>
      <c r="BI6" s="26" t="s">
        <v>98</v>
      </c>
      <c r="BJ6" s="26" t="s">
        <v>59</v>
      </c>
      <c r="BK6" s="26"/>
      <c r="BL6" s="26"/>
      <c r="BM6" s="26"/>
      <c r="BN6" s="26" t="s">
        <v>60</v>
      </c>
      <c r="BO6" s="32" t="s">
        <v>99</v>
      </c>
      <c r="BP6" s="31" t="s">
        <v>100</v>
      </c>
      <c r="BQ6" s="33"/>
    </row>
    <row r="7" spans="1:69" ht="15">
      <c r="A7" s="26"/>
      <c r="B7" s="31"/>
      <c r="C7" s="31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32"/>
      <c r="BP7" s="31"/>
      <c r="BQ7" s="33"/>
    </row>
    <row r="8" spans="1:69" ht="15">
      <c r="A8" s="34">
        <v>1</v>
      </c>
      <c r="B8" s="35" t="s">
        <v>134</v>
      </c>
      <c r="C8" s="35" t="s">
        <v>135</v>
      </c>
      <c r="D8" s="36"/>
      <c r="E8" s="36"/>
      <c r="F8" s="37">
        <v>0.1</v>
      </c>
      <c r="G8" s="38">
        <f aca="true" t="shared" si="0" ref="G8:G22">((D8+E8)*100)/F8</f>
        <v>0</v>
      </c>
      <c r="H8" s="39">
        <f aca="true" t="shared" si="1" ref="H8:H22">SUM(D8/F8)*100</f>
        <v>0</v>
      </c>
      <c r="I8" s="39">
        <f aca="true" t="shared" si="2" ref="I8:I22">SUM(E8/F8)*100</f>
        <v>0</v>
      </c>
      <c r="J8" s="40">
        <f aca="true" t="shared" si="3" ref="J8:J22">ROUND(G8,4)</f>
        <v>0</v>
      </c>
      <c r="K8" s="36"/>
      <c r="L8" s="36"/>
      <c r="M8" s="37">
        <v>0.1</v>
      </c>
      <c r="N8" s="38">
        <f aca="true" t="shared" si="4" ref="N8:N22">((K8+L8)*100)/M8</f>
        <v>0</v>
      </c>
      <c r="O8" s="39">
        <f aca="true" t="shared" si="5" ref="O8:O22">SUM(K8/M8)*100</f>
        <v>0</v>
      </c>
      <c r="P8" s="39">
        <f aca="true" t="shared" si="6" ref="P8:P22">SUM(L8/M8)*100</f>
        <v>0</v>
      </c>
      <c r="Q8" s="40">
        <f aca="true" t="shared" si="7" ref="Q8:Q22">ROUND(N8,4)</f>
        <v>0</v>
      </c>
      <c r="R8" s="36">
        <v>30</v>
      </c>
      <c r="S8" s="36">
        <v>43</v>
      </c>
      <c r="T8" s="37">
        <v>1302</v>
      </c>
      <c r="U8" s="38">
        <f aca="true" t="shared" si="8" ref="U8:U22">((R8+S8)*100)/T8</f>
        <v>5.606758832565284</v>
      </c>
      <c r="V8" s="39">
        <f aca="true" t="shared" si="9" ref="V8:V22">SUM(R8/T8)*100</f>
        <v>2.3041474654377883</v>
      </c>
      <c r="W8" s="39">
        <f aca="true" t="shared" si="10" ref="W8:W22">SUM(S8/T8)*100</f>
        <v>3.302611367127496</v>
      </c>
      <c r="X8" s="40">
        <f aca="true" t="shared" si="11" ref="X8:X22">ROUND(U8,4)</f>
        <v>5.6068</v>
      </c>
      <c r="Y8" s="36">
        <v>115</v>
      </c>
      <c r="Z8" s="36">
        <v>166</v>
      </c>
      <c r="AA8" s="37">
        <v>2016</v>
      </c>
      <c r="AB8" s="38">
        <f aca="true" t="shared" si="12" ref="AB8:AB22">((Y8+Z8)*100)/AA8</f>
        <v>13.938492063492063</v>
      </c>
      <c r="AC8" s="39">
        <f aca="true" t="shared" si="13" ref="AC8:AC22">SUM(Y8/AA8)*100</f>
        <v>5.704365079365079</v>
      </c>
      <c r="AD8" s="39">
        <f aca="true" t="shared" si="14" ref="AD8:AD22">SUM(Z8/AA8)*100</f>
        <v>8.234126984126984</v>
      </c>
      <c r="AE8" s="40">
        <f aca="true" t="shared" si="15" ref="AE8:AE22">ROUND(AB8,4)</f>
        <v>13.9385</v>
      </c>
      <c r="AF8" s="36"/>
      <c r="AG8" s="36"/>
      <c r="AH8" s="37">
        <v>0.1</v>
      </c>
      <c r="AI8" s="38">
        <f aca="true" t="shared" si="16" ref="AI8:AI22">((AF8+AG8)*100)/AH8</f>
        <v>0</v>
      </c>
      <c r="AJ8" s="39">
        <f aca="true" t="shared" si="17" ref="AJ8:AJ22">SUM(AF8/AH8)*100</f>
        <v>0</v>
      </c>
      <c r="AK8" s="39">
        <f aca="true" t="shared" si="18" ref="AK8:AK22">SUM(AG8/AH8)*100</f>
        <v>0</v>
      </c>
      <c r="AL8" s="40">
        <f aca="true" t="shared" si="19" ref="AL8:AL22">ROUND(AI8,4)</f>
        <v>0</v>
      </c>
      <c r="AM8" s="36"/>
      <c r="AN8" s="36"/>
      <c r="AO8" s="37">
        <v>0.1</v>
      </c>
      <c r="AP8" s="38">
        <f aca="true" t="shared" si="20" ref="AP8:AP22">((AM8+AN8)*100)/AO8</f>
        <v>0</v>
      </c>
      <c r="AQ8" s="39">
        <f aca="true" t="shared" si="21" ref="AQ8:AQ22">SUM(AM8/AO8)*100</f>
        <v>0</v>
      </c>
      <c r="AR8" s="39">
        <f aca="true" t="shared" si="22" ref="AR8:AR22">SUM(AN8/AO8)*100</f>
        <v>0</v>
      </c>
      <c r="AS8" s="40">
        <f aca="true" t="shared" si="23" ref="AS8:AS22">ROUND(AP8,4)</f>
        <v>0</v>
      </c>
      <c r="AT8" s="36">
        <v>9</v>
      </c>
      <c r="AU8" s="36">
        <v>20</v>
      </c>
      <c r="AV8" s="37">
        <v>1178</v>
      </c>
      <c r="AW8" s="49">
        <f aca="true" t="shared" si="24" ref="AW8:AW22">((AT8+AU8)*100)/AV8</f>
        <v>2.461799660441426</v>
      </c>
      <c r="AX8" s="39">
        <f aca="true" t="shared" si="25" ref="AX8:AX22">SUM(AT8/AV8)*100</f>
        <v>0.7640067911714771</v>
      </c>
      <c r="AY8" s="39">
        <f aca="true" t="shared" si="26" ref="AY8:AY22">SUM(AU8/AV8)*100</f>
        <v>1.697792869269949</v>
      </c>
      <c r="AZ8" s="40">
        <f aca="true" t="shared" si="27" ref="AZ8:AZ22">ROUND(AW8,4)</f>
        <v>2.4618</v>
      </c>
      <c r="BA8" s="36"/>
      <c r="BB8" s="36"/>
      <c r="BC8" s="37">
        <v>0.1</v>
      </c>
      <c r="BD8" s="38">
        <f aca="true" t="shared" si="28" ref="BD8:BD22">((BA8+BB8)*100)/BC8</f>
        <v>0</v>
      </c>
      <c r="BE8" s="39">
        <f aca="true" t="shared" si="29" ref="BE8:BE22">SUM(BA8/BC8)*100</f>
        <v>0</v>
      </c>
      <c r="BF8" s="39">
        <f aca="true" t="shared" si="30" ref="BF8:BF22">SUM(BB8/BC8)*100</f>
        <v>0</v>
      </c>
      <c r="BG8" s="40">
        <f aca="true" t="shared" si="31" ref="BG8:BG22">ROUND(BD8,4)</f>
        <v>0</v>
      </c>
      <c r="BH8" s="36">
        <v>7</v>
      </c>
      <c r="BI8" s="36">
        <v>2</v>
      </c>
      <c r="BJ8" s="37">
        <v>955</v>
      </c>
      <c r="BK8" s="38">
        <f aca="true" t="shared" si="32" ref="BK8:BK22">((BH8+BI8)*100)/BJ8</f>
        <v>0.9424083769633508</v>
      </c>
      <c r="BL8" s="39">
        <f aca="true" t="shared" si="33" ref="BL8:BL22">SUM(BH8/BJ8)*100</f>
        <v>0.7329842931937173</v>
      </c>
      <c r="BM8" s="39">
        <f aca="true" t="shared" si="34" ref="BM8:BM22">SUM(BI8/BJ8)*100</f>
        <v>0.20942408376963353</v>
      </c>
      <c r="BN8" s="40">
        <f aca="true" t="shared" si="35" ref="BN8:BN22">ROUND(BK8,4)</f>
        <v>0.9424</v>
      </c>
      <c r="BO8" s="41">
        <f aca="true" t="shared" si="36" ref="BO8:BO22">COUNT(D8,E8,K8,L8,R8,S8,Y8,Z8,AF8,AG8,AM8,AN8,AT8,AU8,BA8,BB8,BH8,BI8)</f>
        <v>8</v>
      </c>
      <c r="BP8" s="42">
        <f aca="true" t="shared" si="37" ref="BP8:BP22">SUM(J8,Q8,X8,AE8,AL8,AS8,AZ8,BG8,BN8)</f>
        <v>22.949499999999997</v>
      </c>
      <c r="BQ8" s="34">
        <v>1</v>
      </c>
    </row>
    <row r="9" spans="1:69" ht="15">
      <c r="A9" s="34">
        <v>2</v>
      </c>
      <c r="B9" s="35" t="s">
        <v>136</v>
      </c>
      <c r="C9" s="35" t="s">
        <v>137</v>
      </c>
      <c r="D9" s="36">
        <v>681</v>
      </c>
      <c r="E9" s="36">
        <v>665</v>
      </c>
      <c r="F9" s="37">
        <v>14271</v>
      </c>
      <c r="G9" s="45">
        <f t="shared" si="0"/>
        <v>9.431714666106089</v>
      </c>
      <c r="H9" s="39">
        <f t="shared" si="1"/>
        <v>4.7719150725247</v>
      </c>
      <c r="I9" s="39">
        <f t="shared" si="2"/>
        <v>4.659799593581389</v>
      </c>
      <c r="J9" s="40">
        <f t="shared" si="3"/>
        <v>9.4317</v>
      </c>
      <c r="K9" s="36"/>
      <c r="L9" s="36"/>
      <c r="M9" s="37">
        <v>0.1</v>
      </c>
      <c r="N9" s="45">
        <f t="shared" si="4"/>
        <v>0</v>
      </c>
      <c r="O9" s="39">
        <f t="shared" si="5"/>
        <v>0</v>
      </c>
      <c r="P9" s="39">
        <f t="shared" si="6"/>
        <v>0</v>
      </c>
      <c r="Q9" s="40">
        <f t="shared" si="7"/>
        <v>0</v>
      </c>
      <c r="R9" s="36">
        <v>14</v>
      </c>
      <c r="S9" s="36">
        <v>252</v>
      </c>
      <c r="T9" s="37">
        <v>2801</v>
      </c>
      <c r="U9" s="45">
        <f t="shared" si="8"/>
        <v>9.496608354159228</v>
      </c>
      <c r="V9" s="39">
        <f t="shared" si="9"/>
        <v>0.49982149232416995</v>
      </c>
      <c r="W9" s="39">
        <f t="shared" si="10"/>
        <v>8.996786861835059</v>
      </c>
      <c r="X9" s="40">
        <f t="shared" si="11"/>
        <v>9.4966</v>
      </c>
      <c r="Y9" s="36">
        <v>20</v>
      </c>
      <c r="Z9" s="36">
        <v>543</v>
      </c>
      <c r="AA9" s="37">
        <v>6772</v>
      </c>
      <c r="AB9" s="45">
        <f t="shared" si="12"/>
        <v>8.313644418192558</v>
      </c>
      <c r="AC9" s="39">
        <f t="shared" si="13"/>
        <v>0.29533372711163614</v>
      </c>
      <c r="AD9" s="39">
        <f t="shared" si="14"/>
        <v>8.01831069108092</v>
      </c>
      <c r="AE9" s="40">
        <f t="shared" si="15"/>
        <v>8.3136</v>
      </c>
      <c r="AF9" s="36"/>
      <c r="AG9" s="36"/>
      <c r="AH9" s="37">
        <v>0.1</v>
      </c>
      <c r="AI9" s="45">
        <f t="shared" si="16"/>
        <v>0</v>
      </c>
      <c r="AJ9" s="39">
        <f t="shared" si="17"/>
        <v>0</v>
      </c>
      <c r="AK9" s="39">
        <f t="shared" si="18"/>
        <v>0</v>
      </c>
      <c r="AL9" s="40">
        <f t="shared" si="19"/>
        <v>0</v>
      </c>
      <c r="AM9" s="36">
        <v>38</v>
      </c>
      <c r="AN9" s="36">
        <v>22</v>
      </c>
      <c r="AO9" s="37">
        <v>6658</v>
      </c>
      <c r="AP9" s="45">
        <f t="shared" si="20"/>
        <v>0.9011715229798738</v>
      </c>
      <c r="AQ9" s="39">
        <f t="shared" si="21"/>
        <v>0.5707419645539201</v>
      </c>
      <c r="AR9" s="39">
        <f t="shared" si="22"/>
        <v>0.33042955842595373</v>
      </c>
      <c r="AS9" s="40">
        <f t="shared" si="23"/>
        <v>0.9012</v>
      </c>
      <c r="AT9" s="36"/>
      <c r="AU9" s="36"/>
      <c r="AV9" s="37">
        <v>0.1</v>
      </c>
      <c r="AW9" s="49">
        <f t="shared" si="24"/>
        <v>0</v>
      </c>
      <c r="AX9" s="39">
        <f t="shared" si="25"/>
        <v>0</v>
      </c>
      <c r="AY9" s="39">
        <f t="shared" si="26"/>
        <v>0</v>
      </c>
      <c r="AZ9" s="40">
        <f t="shared" si="27"/>
        <v>0</v>
      </c>
      <c r="BA9" s="36"/>
      <c r="BB9" s="36"/>
      <c r="BC9" s="37">
        <v>0.1</v>
      </c>
      <c r="BD9" s="45">
        <f t="shared" si="28"/>
        <v>0</v>
      </c>
      <c r="BE9" s="39">
        <f t="shared" si="29"/>
        <v>0</v>
      </c>
      <c r="BF9" s="39">
        <f t="shared" si="30"/>
        <v>0</v>
      </c>
      <c r="BG9" s="40">
        <f t="shared" si="31"/>
        <v>0</v>
      </c>
      <c r="BH9" s="36"/>
      <c r="BI9" s="36"/>
      <c r="BJ9" s="37">
        <v>0.1</v>
      </c>
      <c r="BK9" s="45">
        <f t="shared" si="32"/>
        <v>0</v>
      </c>
      <c r="BL9" s="39">
        <f t="shared" si="33"/>
        <v>0</v>
      </c>
      <c r="BM9" s="39">
        <f t="shared" si="34"/>
        <v>0</v>
      </c>
      <c r="BN9" s="40">
        <f t="shared" si="35"/>
        <v>0</v>
      </c>
      <c r="BO9" s="41">
        <f t="shared" si="36"/>
        <v>8</v>
      </c>
      <c r="BP9" s="42">
        <f t="shared" si="37"/>
        <v>28.1431</v>
      </c>
      <c r="BQ9" s="34">
        <v>2</v>
      </c>
    </row>
    <row r="10" spans="1:69" ht="15">
      <c r="A10" s="34">
        <v>3</v>
      </c>
      <c r="B10" s="35" t="s">
        <v>138</v>
      </c>
      <c r="C10" s="35" t="s">
        <v>139</v>
      </c>
      <c r="D10" s="36"/>
      <c r="E10" s="36"/>
      <c r="F10" s="37">
        <v>0.1</v>
      </c>
      <c r="G10" s="38">
        <f t="shared" si="0"/>
        <v>0</v>
      </c>
      <c r="H10" s="39">
        <f t="shared" si="1"/>
        <v>0</v>
      </c>
      <c r="I10" s="39">
        <f t="shared" si="2"/>
        <v>0</v>
      </c>
      <c r="J10" s="40">
        <f t="shared" si="3"/>
        <v>0</v>
      </c>
      <c r="K10" s="36"/>
      <c r="L10" s="36"/>
      <c r="M10" s="37">
        <v>0.1</v>
      </c>
      <c r="N10" s="38">
        <f t="shared" si="4"/>
        <v>0</v>
      </c>
      <c r="O10" s="39">
        <f t="shared" si="5"/>
        <v>0</v>
      </c>
      <c r="P10" s="39">
        <f t="shared" si="6"/>
        <v>0</v>
      </c>
      <c r="Q10" s="40">
        <f t="shared" si="7"/>
        <v>0</v>
      </c>
      <c r="R10" s="36">
        <v>511</v>
      </c>
      <c r="S10" s="36">
        <v>8</v>
      </c>
      <c r="T10" s="37">
        <v>8570</v>
      </c>
      <c r="U10" s="38">
        <f t="shared" si="8"/>
        <v>6.056009334889148</v>
      </c>
      <c r="V10" s="39">
        <f t="shared" si="9"/>
        <v>5.962660443407235</v>
      </c>
      <c r="W10" s="39">
        <f t="shared" si="10"/>
        <v>0.09334889148191365</v>
      </c>
      <c r="X10" s="40">
        <f t="shared" si="11"/>
        <v>6.056</v>
      </c>
      <c r="Y10" s="36"/>
      <c r="Z10" s="36"/>
      <c r="AA10" s="37">
        <v>0.1</v>
      </c>
      <c r="AB10" s="38">
        <f t="shared" si="12"/>
        <v>0</v>
      </c>
      <c r="AC10" s="39">
        <f t="shared" si="13"/>
        <v>0</v>
      </c>
      <c r="AD10" s="39">
        <f t="shared" si="14"/>
        <v>0</v>
      </c>
      <c r="AE10" s="40">
        <f t="shared" si="15"/>
        <v>0</v>
      </c>
      <c r="AF10" s="36"/>
      <c r="AG10" s="36"/>
      <c r="AH10" s="37">
        <v>0.1</v>
      </c>
      <c r="AI10" s="38">
        <f t="shared" si="16"/>
        <v>0</v>
      </c>
      <c r="AJ10" s="39">
        <f t="shared" si="17"/>
        <v>0</v>
      </c>
      <c r="AK10" s="39">
        <f t="shared" si="18"/>
        <v>0</v>
      </c>
      <c r="AL10" s="40">
        <f t="shared" si="19"/>
        <v>0</v>
      </c>
      <c r="AM10" s="36"/>
      <c r="AN10" s="36"/>
      <c r="AO10" s="37">
        <v>0.1</v>
      </c>
      <c r="AP10" s="38">
        <f t="shared" si="20"/>
        <v>0</v>
      </c>
      <c r="AQ10" s="39">
        <f t="shared" si="21"/>
        <v>0</v>
      </c>
      <c r="AR10" s="39">
        <f t="shared" si="22"/>
        <v>0</v>
      </c>
      <c r="AS10" s="40">
        <f t="shared" si="23"/>
        <v>0</v>
      </c>
      <c r="AT10" s="36">
        <v>55</v>
      </c>
      <c r="AU10" s="36">
        <v>62</v>
      </c>
      <c r="AV10" s="37">
        <v>733</v>
      </c>
      <c r="AW10" s="49">
        <f t="shared" si="24"/>
        <v>15.961800818553888</v>
      </c>
      <c r="AX10" s="39">
        <f t="shared" si="25"/>
        <v>7.503410641200546</v>
      </c>
      <c r="AY10" s="39">
        <f t="shared" si="26"/>
        <v>8.458390177353342</v>
      </c>
      <c r="AZ10" s="40">
        <f t="shared" si="27"/>
        <v>15.9618</v>
      </c>
      <c r="BA10" s="36">
        <v>29</v>
      </c>
      <c r="BB10" s="36">
        <v>49</v>
      </c>
      <c r="BC10" s="37">
        <v>1388</v>
      </c>
      <c r="BD10" s="38">
        <f t="shared" si="28"/>
        <v>5.619596541786744</v>
      </c>
      <c r="BE10" s="39">
        <f t="shared" si="29"/>
        <v>2.089337175792507</v>
      </c>
      <c r="BF10" s="39">
        <f t="shared" si="30"/>
        <v>3.5302593659942363</v>
      </c>
      <c r="BG10" s="40">
        <f t="shared" si="31"/>
        <v>5.6196</v>
      </c>
      <c r="BH10" s="36">
        <v>145</v>
      </c>
      <c r="BI10" s="36">
        <v>77</v>
      </c>
      <c r="BJ10" s="37">
        <v>7350</v>
      </c>
      <c r="BK10" s="38">
        <f t="shared" si="32"/>
        <v>3.020408163265306</v>
      </c>
      <c r="BL10" s="39">
        <f t="shared" si="33"/>
        <v>1.9727891156462583</v>
      </c>
      <c r="BM10" s="39">
        <f t="shared" si="34"/>
        <v>1.0476190476190477</v>
      </c>
      <c r="BN10" s="40">
        <f t="shared" si="35"/>
        <v>3.0204</v>
      </c>
      <c r="BO10" s="41">
        <f t="shared" si="36"/>
        <v>8</v>
      </c>
      <c r="BP10" s="42">
        <f t="shared" si="37"/>
        <v>30.657799999999998</v>
      </c>
      <c r="BQ10" s="34">
        <v>3</v>
      </c>
    </row>
    <row r="11" spans="1:69" ht="15">
      <c r="A11" s="34">
        <v>4</v>
      </c>
      <c r="B11" s="35" t="s">
        <v>75</v>
      </c>
      <c r="C11" s="35" t="s">
        <v>76</v>
      </c>
      <c r="D11" s="36"/>
      <c r="E11" s="36"/>
      <c r="F11" s="37">
        <v>0.1</v>
      </c>
      <c r="G11" s="38">
        <f t="shared" si="0"/>
        <v>0</v>
      </c>
      <c r="H11" s="39">
        <f t="shared" si="1"/>
        <v>0</v>
      </c>
      <c r="I11" s="39">
        <f t="shared" si="2"/>
        <v>0</v>
      </c>
      <c r="J11" s="40">
        <f t="shared" si="3"/>
        <v>0</v>
      </c>
      <c r="K11" s="36"/>
      <c r="L11" s="36"/>
      <c r="M11" s="37">
        <v>0.1</v>
      </c>
      <c r="N11" s="38">
        <f t="shared" si="4"/>
        <v>0</v>
      </c>
      <c r="O11" s="39">
        <f t="shared" si="5"/>
        <v>0</v>
      </c>
      <c r="P11" s="39">
        <f t="shared" si="6"/>
        <v>0</v>
      </c>
      <c r="Q11" s="40">
        <f t="shared" si="7"/>
        <v>0</v>
      </c>
      <c r="R11" s="36">
        <v>87</v>
      </c>
      <c r="S11" s="36">
        <v>17</v>
      </c>
      <c r="T11" s="37">
        <v>2801</v>
      </c>
      <c r="U11" s="38">
        <f t="shared" si="8"/>
        <v>3.7129596572652623</v>
      </c>
      <c r="V11" s="39">
        <f t="shared" si="9"/>
        <v>3.1060335594430564</v>
      </c>
      <c r="W11" s="39">
        <f t="shared" si="10"/>
        <v>0.6069260978222063</v>
      </c>
      <c r="X11" s="40">
        <f t="shared" si="11"/>
        <v>3.713</v>
      </c>
      <c r="Y11" s="36"/>
      <c r="Z11" s="36"/>
      <c r="AA11" s="37">
        <v>0.1</v>
      </c>
      <c r="AB11" s="38">
        <f t="shared" si="12"/>
        <v>0</v>
      </c>
      <c r="AC11" s="39">
        <f t="shared" si="13"/>
        <v>0</v>
      </c>
      <c r="AD11" s="39">
        <f t="shared" si="14"/>
        <v>0</v>
      </c>
      <c r="AE11" s="40">
        <f t="shared" si="15"/>
        <v>0</v>
      </c>
      <c r="AF11" s="36"/>
      <c r="AG11" s="36"/>
      <c r="AH11" s="37">
        <v>0.1</v>
      </c>
      <c r="AI11" s="38">
        <f t="shared" si="16"/>
        <v>0</v>
      </c>
      <c r="AJ11" s="39">
        <f t="shared" si="17"/>
        <v>0</v>
      </c>
      <c r="AK11" s="39">
        <f t="shared" si="18"/>
        <v>0</v>
      </c>
      <c r="AL11" s="40">
        <f t="shared" si="19"/>
        <v>0</v>
      </c>
      <c r="AM11" s="36">
        <v>135</v>
      </c>
      <c r="AN11" s="36">
        <v>24</v>
      </c>
      <c r="AO11" s="37">
        <v>6658</v>
      </c>
      <c r="AP11" s="38">
        <f t="shared" si="20"/>
        <v>2.3881045358966655</v>
      </c>
      <c r="AQ11" s="39">
        <f t="shared" si="21"/>
        <v>2.027635926704716</v>
      </c>
      <c r="AR11" s="39">
        <f t="shared" si="22"/>
        <v>0.3604686091919495</v>
      </c>
      <c r="AS11" s="40">
        <f t="shared" si="23"/>
        <v>2.3881</v>
      </c>
      <c r="AT11" s="36">
        <v>952</v>
      </c>
      <c r="AU11" s="36">
        <v>82</v>
      </c>
      <c r="AV11" s="37">
        <v>8331</v>
      </c>
      <c r="AW11" s="49">
        <f t="shared" si="24"/>
        <v>12.411475213059656</v>
      </c>
      <c r="AX11" s="39">
        <f t="shared" si="25"/>
        <v>11.42719961589245</v>
      </c>
      <c r="AY11" s="39">
        <f t="shared" si="26"/>
        <v>0.9842755971672067</v>
      </c>
      <c r="AZ11" s="40">
        <f t="shared" si="27"/>
        <v>12.4115</v>
      </c>
      <c r="BA11" s="36">
        <v>430</v>
      </c>
      <c r="BB11" s="36">
        <v>456</v>
      </c>
      <c r="BC11" s="37">
        <v>5282</v>
      </c>
      <c r="BD11" s="38">
        <f t="shared" si="28"/>
        <v>16.773949261643317</v>
      </c>
      <c r="BE11" s="39">
        <f t="shared" si="29"/>
        <v>8.140855736463461</v>
      </c>
      <c r="BF11" s="39">
        <f t="shared" si="30"/>
        <v>8.633093525179856</v>
      </c>
      <c r="BG11" s="40">
        <f t="shared" si="31"/>
        <v>16.7739</v>
      </c>
      <c r="BH11" s="36"/>
      <c r="BI11" s="36"/>
      <c r="BJ11" s="37">
        <v>0.1</v>
      </c>
      <c r="BK11" s="38">
        <f t="shared" si="32"/>
        <v>0</v>
      </c>
      <c r="BL11" s="39">
        <f t="shared" si="33"/>
        <v>0</v>
      </c>
      <c r="BM11" s="39">
        <f t="shared" si="34"/>
        <v>0</v>
      </c>
      <c r="BN11" s="40">
        <f t="shared" si="35"/>
        <v>0</v>
      </c>
      <c r="BO11" s="41">
        <f t="shared" si="36"/>
        <v>8</v>
      </c>
      <c r="BP11" s="42">
        <f t="shared" si="37"/>
        <v>35.286500000000004</v>
      </c>
      <c r="BQ11" s="43">
        <v>4</v>
      </c>
    </row>
    <row r="12" spans="1:69" ht="15">
      <c r="A12" s="34">
        <v>5</v>
      </c>
      <c r="B12" s="35" t="s">
        <v>140</v>
      </c>
      <c r="C12" s="35" t="s">
        <v>141</v>
      </c>
      <c r="D12" s="36">
        <v>1523</v>
      </c>
      <c r="E12" s="36">
        <v>821</v>
      </c>
      <c r="F12" s="37">
        <v>14271</v>
      </c>
      <c r="G12" s="38">
        <f t="shared" si="0"/>
        <v>16.42491766519515</v>
      </c>
      <c r="H12" s="39">
        <f t="shared" si="1"/>
        <v>10.671992151916474</v>
      </c>
      <c r="I12" s="39">
        <f t="shared" si="2"/>
        <v>5.752925513278677</v>
      </c>
      <c r="J12" s="40">
        <f t="shared" si="3"/>
        <v>16.4249</v>
      </c>
      <c r="K12" s="36">
        <v>470</v>
      </c>
      <c r="L12" s="36">
        <v>9</v>
      </c>
      <c r="M12" s="37">
        <v>5952</v>
      </c>
      <c r="N12" s="38">
        <f t="shared" si="4"/>
        <v>8.04771505376344</v>
      </c>
      <c r="O12" s="39">
        <f t="shared" si="5"/>
        <v>7.896505376344086</v>
      </c>
      <c r="P12" s="39">
        <f t="shared" si="6"/>
        <v>0.15120967741935484</v>
      </c>
      <c r="Q12" s="40">
        <f t="shared" si="7"/>
        <v>8.0477</v>
      </c>
      <c r="R12" s="36">
        <v>39</v>
      </c>
      <c r="S12" s="36">
        <v>80</v>
      </c>
      <c r="T12" s="37">
        <v>2801</v>
      </c>
      <c r="U12" s="38">
        <f t="shared" si="8"/>
        <v>4.248482684755444</v>
      </c>
      <c r="V12" s="39">
        <f t="shared" si="9"/>
        <v>1.3923598714744734</v>
      </c>
      <c r="W12" s="39">
        <f t="shared" si="10"/>
        <v>2.856122813280971</v>
      </c>
      <c r="X12" s="40">
        <f t="shared" si="11"/>
        <v>4.2485</v>
      </c>
      <c r="Y12" s="36"/>
      <c r="Z12" s="36"/>
      <c r="AA12" s="37">
        <v>0.1</v>
      </c>
      <c r="AB12" s="38">
        <f t="shared" si="12"/>
        <v>0</v>
      </c>
      <c r="AC12" s="39">
        <f t="shared" si="13"/>
        <v>0</v>
      </c>
      <c r="AD12" s="39">
        <f t="shared" si="14"/>
        <v>0</v>
      </c>
      <c r="AE12" s="40">
        <f t="shared" si="15"/>
        <v>0</v>
      </c>
      <c r="AF12" s="36"/>
      <c r="AG12" s="36"/>
      <c r="AH12" s="37">
        <v>0.1</v>
      </c>
      <c r="AI12" s="38">
        <f t="shared" si="16"/>
        <v>0</v>
      </c>
      <c r="AJ12" s="39">
        <f t="shared" si="17"/>
        <v>0</v>
      </c>
      <c r="AK12" s="39">
        <f t="shared" si="18"/>
        <v>0</v>
      </c>
      <c r="AL12" s="40">
        <f t="shared" si="19"/>
        <v>0</v>
      </c>
      <c r="AM12" s="36"/>
      <c r="AN12" s="36"/>
      <c r="AO12" s="37">
        <v>0.1</v>
      </c>
      <c r="AP12" s="38">
        <f t="shared" si="20"/>
        <v>0</v>
      </c>
      <c r="AQ12" s="39">
        <f t="shared" si="21"/>
        <v>0</v>
      </c>
      <c r="AR12" s="39">
        <f t="shared" si="22"/>
        <v>0</v>
      </c>
      <c r="AS12" s="40">
        <f t="shared" si="23"/>
        <v>0</v>
      </c>
      <c r="AT12" s="36"/>
      <c r="AU12" s="36"/>
      <c r="AV12" s="37">
        <v>0.1</v>
      </c>
      <c r="AW12" s="49">
        <f t="shared" si="24"/>
        <v>0</v>
      </c>
      <c r="AX12" s="39">
        <f t="shared" si="25"/>
        <v>0</v>
      </c>
      <c r="AY12" s="39">
        <f t="shared" si="26"/>
        <v>0</v>
      </c>
      <c r="AZ12" s="40">
        <f t="shared" si="27"/>
        <v>0</v>
      </c>
      <c r="BA12" s="36">
        <v>492</v>
      </c>
      <c r="BB12" s="36">
        <v>9</v>
      </c>
      <c r="BC12" s="37">
        <v>5282</v>
      </c>
      <c r="BD12" s="38">
        <f t="shared" si="28"/>
        <v>9.485043544112079</v>
      </c>
      <c r="BE12" s="39">
        <f t="shared" si="29"/>
        <v>9.314653540325635</v>
      </c>
      <c r="BF12" s="39">
        <f t="shared" si="30"/>
        <v>0.17039000378644453</v>
      </c>
      <c r="BG12" s="40">
        <f t="shared" si="31"/>
        <v>9.485</v>
      </c>
      <c r="BH12" s="36"/>
      <c r="BI12" s="36"/>
      <c r="BJ12" s="37">
        <v>0.1</v>
      </c>
      <c r="BK12" s="38">
        <f t="shared" si="32"/>
        <v>0</v>
      </c>
      <c r="BL12" s="39">
        <f t="shared" si="33"/>
        <v>0</v>
      </c>
      <c r="BM12" s="39">
        <f t="shared" si="34"/>
        <v>0</v>
      </c>
      <c r="BN12" s="40">
        <f t="shared" si="35"/>
        <v>0</v>
      </c>
      <c r="BO12" s="41">
        <f t="shared" si="36"/>
        <v>8</v>
      </c>
      <c r="BP12" s="42">
        <f t="shared" si="37"/>
        <v>38.2061</v>
      </c>
      <c r="BQ12" s="34">
        <v>5</v>
      </c>
    </row>
    <row r="13" spans="1:69" ht="15">
      <c r="A13" s="34">
        <v>6</v>
      </c>
      <c r="B13" s="35" t="s">
        <v>142</v>
      </c>
      <c r="C13" s="35" t="s">
        <v>143</v>
      </c>
      <c r="D13" s="36"/>
      <c r="E13" s="36"/>
      <c r="F13" s="37">
        <v>0.1</v>
      </c>
      <c r="G13" s="38">
        <f t="shared" si="0"/>
        <v>0</v>
      </c>
      <c r="H13" s="39">
        <f t="shared" si="1"/>
        <v>0</v>
      </c>
      <c r="I13" s="39">
        <f t="shared" si="2"/>
        <v>0</v>
      </c>
      <c r="J13" s="40">
        <f t="shared" si="3"/>
        <v>0</v>
      </c>
      <c r="K13" s="36"/>
      <c r="L13" s="36"/>
      <c r="M13" s="37">
        <v>0.1</v>
      </c>
      <c r="N13" s="38">
        <f t="shared" si="4"/>
        <v>0</v>
      </c>
      <c r="O13" s="39">
        <f t="shared" si="5"/>
        <v>0</v>
      </c>
      <c r="P13" s="39">
        <f t="shared" si="6"/>
        <v>0</v>
      </c>
      <c r="Q13" s="40">
        <f t="shared" si="7"/>
        <v>0</v>
      </c>
      <c r="R13" s="36">
        <v>11</v>
      </c>
      <c r="S13" s="36">
        <v>24</v>
      </c>
      <c r="T13" s="37">
        <v>1167</v>
      </c>
      <c r="U13" s="38">
        <f t="shared" si="8"/>
        <v>2.9991431019708656</v>
      </c>
      <c r="V13" s="39">
        <f t="shared" si="9"/>
        <v>0.9425878320479864</v>
      </c>
      <c r="W13" s="39">
        <f t="shared" si="10"/>
        <v>2.056555269922879</v>
      </c>
      <c r="X13" s="40">
        <f t="shared" si="11"/>
        <v>2.9991</v>
      </c>
      <c r="Y13" s="36"/>
      <c r="Z13" s="36"/>
      <c r="AA13" s="37">
        <v>0.1</v>
      </c>
      <c r="AB13" s="38">
        <f t="shared" si="12"/>
        <v>0</v>
      </c>
      <c r="AC13" s="39">
        <f t="shared" si="13"/>
        <v>0</v>
      </c>
      <c r="AD13" s="39">
        <f t="shared" si="14"/>
        <v>0</v>
      </c>
      <c r="AE13" s="40">
        <f t="shared" si="15"/>
        <v>0</v>
      </c>
      <c r="AF13" s="36"/>
      <c r="AG13" s="36"/>
      <c r="AH13" s="37">
        <v>0.1</v>
      </c>
      <c r="AI13" s="38">
        <f t="shared" si="16"/>
        <v>0</v>
      </c>
      <c r="AJ13" s="39">
        <f t="shared" si="17"/>
        <v>0</v>
      </c>
      <c r="AK13" s="39">
        <f t="shared" si="18"/>
        <v>0</v>
      </c>
      <c r="AL13" s="40">
        <f t="shared" si="19"/>
        <v>0</v>
      </c>
      <c r="AM13" s="36">
        <v>227</v>
      </c>
      <c r="AN13" s="36">
        <v>84</v>
      </c>
      <c r="AO13" s="37">
        <v>6658</v>
      </c>
      <c r="AP13" s="38">
        <f t="shared" si="20"/>
        <v>4.671072394112346</v>
      </c>
      <c r="AQ13" s="39">
        <f t="shared" si="21"/>
        <v>3.4094322619405224</v>
      </c>
      <c r="AR13" s="39">
        <f t="shared" si="22"/>
        <v>1.2616401321718234</v>
      </c>
      <c r="AS13" s="40">
        <f t="shared" si="23"/>
        <v>4.6711</v>
      </c>
      <c r="AT13" s="36">
        <v>29</v>
      </c>
      <c r="AU13" s="36">
        <v>1307</v>
      </c>
      <c r="AV13" s="37">
        <v>8331</v>
      </c>
      <c r="AW13" s="49">
        <f t="shared" si="24"/>
        <v>16.036490217260834</v>
      </c>
      <c r="AX13" s="39">
        <f t="shared" si="25"/>
        <v>0.34809746729084146</v>
      </c>
      <c r="AY13" s="39">
        <f t="shared" si="26"/>
        <v>15.688392749969992</v>
      </c>
      <c r="AZ13" s="40">
        <f t="shared" si="27"/>
        <v>16.0365</v>
      </c>
      <c r="BA13" s="36">
        <v>57</v>
      </c>
      <c r="BB13" s="36">
        <v>713</v>
      </c>
      <c r="BC13" s="37">
        <v>5282</v>
      </c>
      <c r="BD13" s="38">
        <f t="shared" si="28"/>
        <v>14.577811435062475</v>
      </c>
      <c r="BE13" s="39">
        <f t="shared" si="29"/>
        <v>1.079136690647482</v>
      </c>
      <c r="BF13" s="39">
        <f t="shared" si="30"/>
        <v>13.498674744414995</v>
      </c>
      <c r="BG13" s="40">
        <f t="shared" si="31"/>
        <v>14.5778</v>
      </c>
      <c r="BH13" s="36"/>
      <c r="BI13" s="36"/>
      <c r="BJ13" s="37">
        <v>0.1</v>
      </c>
      <c r="BK13" s="38">
        <f t="shared" si="32"/>
        <v>0</v>
      </c>
      <c r="BL13" s="39">
        <f t="shared" si="33"/>
        <v>0</v>
      </c>
      <c r="BM13" s="39">
        <f t="shared" si="34"/>
        <v>0</v>
      </c>
      <c r="BN13" s="40">
        <f t="shared" si="35"/>
        <v>0</v>
      </c>
      <c r="BO13" s="41">
        <f t="shared" si="36"/>
        <v>8</v>
      </c>
      <c r="BP13" s="42">
        <f t="shared" si="37"/>
        <v>38.284499999999994</v>
      </c>
      <c r="BQ13" s="34">
        <v>6</v>
      </c>
    </row>
    <row r="14" spans="1:69" ht="15">
      <c r="A14" s="34">
        <v>7</v>
      </c>
      <c r="B14" s="35" t="s">
        <v>144</v>
      </c>
      <c r="C14" s="35" t="s">
        <v>145</v>
      </c>
      <c r="D14" s="36">
        <v>137</v>
      </c>
      <c r="E14" s="36">
        <v>482</v>
      </c>
      <c r="F14" s="37">
        <v>14271</v>
      </c>
      <c r="G14" s="38">
        <f t="shared" si="0"/>
        <v>4.337467591619368</v>
      </c>
      <c r="H14" s="39">
        <f t="shared" si="1"/>
        <v>0.9599887884521057</v>
      </c>
      <c r="I14" s="39">
        <f t="shared" si="2"/>
        <v>3.3774788031672625</v>
      </c>
      <c r="J14" s="40">
        <f t="shared" si="3"/>
        <v>4.3375</v>
      </c>
      <c r="K14" s="36"/>
      <c r="L14" s="36"/>
      <c r="M14" s="37">
        <v>0.1</v>
      </c>
      <c r="N14" s="38">
        <f t="shared" si="4"/>
        <v>0</v>
      </c>
      <c r="O14" s="39">
        <f t="shared" si="5"/>
        <v>0</v>
      </c>
      <c r="P14" s="39">
        <f t="shared" si="6"/>
        <v>0</v>
      </c>
      <c r="Q14" s="40">
        <f t="shared" si="7"/>
        <v>0</v>
      </c>
      <c r="R14" s="36"/>
      <c r="S14" s="36"/>
      <c r="T14" s="37">
        <v>0.1</v>
      </c>
      <c r="U14" s="38">
        <f t="shared" si="8"/>
        <v>0</v>
      </c>
      <c r="V14" s="39">
        <f t="shared" si="9"/>
        <v>0</v>
      </c>
      <c r="W14" s="39">
        <f t="shared" si="10"/>
        <v>0</v>
      </c>
      <c r="X14" s="40">
        <f t="shared" si="11"/>
        <v>0</v>
      </c>
      <c r="Y14" s="36"/>
      <c r="Z14" s="36"/>
      <c r="AA14" s="37">
        <v>0.1</v>
      </c>
      <c r="AB14" s="38">
        <f t="shared" si="12"/>
        <v>0</v>
      </c>
      <c r="AC14" s="39">
        <f t="shared" si="13"/>
        <v>0</v>
      </c>
      <c r="AD14" s="39">
        <f t="shared" si="14"/>
        <v>0</v>
      </c>
      <c r="AE14" s="40">
        <f t="shared" si="15"/>
        <v>0</v>
      </c>
      <c r="AF14" s="36"/>
      <c r="AG14" s="36"/>
      <c r="AH14" s="37">
        <v>0.1</v>
      </c>
      <c r="AI14" s="38">
        <f t="shared" si="16"/>
        <v>0</v>
      </c>
      <c r="AJ14" s="39">
        <f t="shared" si="17"/>
        <v>0</v>
      </c>
      <c r="AK14" s="39">
        <f t="shared" si="18"/>
        <v>0</v>
      </c>
      <c r="AL14" s="40">
        <f t="shared" si="19"/>
        <v>0</v>
      </c>
      <c r="AM14" s="36">
        <v>163</v>
      </c>
      <c r="AN14" s="36">
        <v>168</v>
      </c>
      <c r="AO14" s="37">
        <v>6658</v>
      </c>
      <c r="AP14" s="38">
        <f t="shared" si="20"/>
        <v>4.971462901772304</v>
      </c>
      <c r="AQ14" s="39">
        <f t="shared" si="21"/>
        <v>2.448182637428657</v>
      </c>
      <c r="AR14" s="39">
        <f t="shared" si="22"/>
        <v>2.5232802643436467</v>
      </c>
      <c r="AS14" s="40">
        <f t="shared" si="23"/>
        <v>4.9715</v>
      </c>
      <c r="AT14" s="36">
        <v>258</v>
      </c>
      <c r="AU14" s="36">
        <v>1306</v>
      </c>
      <c r="AV14" s="37">
        <v>8331</v>
      </c>
      <c r="AW14" s="49">
        <f t="shared" si="24"/>
        <v>18.77325651182331</v>
      </c>
      <c r="AX14" s="39">
        <f t="shared" si="25"/>
        <v>3.0968671227943823</v>
      </c>
      <c r="AY14" s="39">
        <f t="shared" si="26"/>
        <v>15.676389389028927</v>
      </c>
      <c r="AZ14" s="40">
        <f t="shared" si="27"/>
        <v>18.7733</v>
      </c>
      <c r="BA14" s="36">
        <v>55</v>
      </c>
      <c r="BB14" s="36">
        <v>555</v>
      </c>
      <c r="BC14" s="37">
        <v>5282</v>
      </c>
      <c r="BD14" s="38">
        <f t="shared" si="28"/>
        <v>11.54865581219235</v>
      </c>
      <c r="BE14" s="39">
        <f t="shared" si="29"/>
        <v>1.0412722453616055</v>
      </c>
      <c r="BF14" s="39">
        <f t="shared" si="30"/>
        <v>10.507383566830745</v>
      </c>
      <c r="BG14" s="40">
        <f t="shared" si="31"/>
        <v>11.5487</v>
      </c>
      <c r="BH14" s="36"/>
      <c r="BI14" s="36"/>
      <c r="BJ14" s="37">
        <v>0.1</v>
      </c>
      <c r="BK14" s="38">
        <f t="shared" si="32"/>
        <v>0</v>
      </c>
      <c r="BL14" s="39">
        <f t="shared" si="33"/>
        <v>0</v>
      </c>
      <c r="BM14" s="39">
        <f t="shared" si="34"/>
        <v>0</v>
      </c>
      <c r="BN14" s="40">
        <f t="shared" si="35"/>
        <v>0</v>
      </c>
      <c r="BO14" s="41">
        <f t="shared" si="36"/>
        <v>8</v>
      </c>
      <c r="BP14" s="42">
        <f t="shared" si="37"/>
        <v>39.631</v>
      </c>
      <c r="BQ14" s="34">
        <v>7</v>
      </c>
    </row>
    <row r="15" spans="1:69" ht="15">
      <c r="A15" s="34">
        <v>8</v>
      </c>
      <c r="B15" s="35" t="s">
        <v>146</v>
      </c>
      <c r="C15" s="35" t="s">
        <v>147</v>
      </c>
      <c r="D15" s="36">
        <v>614</v>
      </c>
      <c r="E15" s="36">
        <v>233</v>
      </c>
      <c r="F15" s="37">
        <v>4453</v>
      </c>
      <c r="G15" s="38">
        <f t="shared" si="0"/>
        <v>19.020884796766225</v>
      </c>
      <c r="H15" s="39">
        <f t="shared" si="1"/>
        <v>13.788457219851786</v>
      </c>
      <c r="I15" s="39">
        <f t="shared" si="2"/>
        <v>5.23242757691444</v>
      </c>
      <c r="J15" s="40">
        <f t="shared" si="3"/>
        <v>19.0209</v>
      </c>
      <c r="K15" s="36"/>
      <c r="L15" s="36"/>
      <c r="M15" s="37">
        <v>0.1</v>
      </c>
      <c r="N15" s="38">
        <f t="shared" si="4"/>
        <v>0</v>
      </c>
      <c r="O15" s="39">
        <f t="shared" si="5"/>
        <v>0</v>
      </c>
      <c r="P15" s="39">
        <f t="shared" si="6"/>
        <v>0</v>
      </c>
      <c r="Q15" s="40">
        <f t="shared" si="7"/>
        <v>0</v>
      </c>
      <c r="R15" s="36">
        <v>79</v>
      </c>
      <c r="S15" s="36">
        <v>1143</v>
      </c>
      <c r="T15" s="37">
        <v>8570</v>
      </c>
      <c r="U15" s="38">
        <f t="shared" si="8"/>
        <v>14.25904317386231</v>
      </c>
      <c r="V15" s="39">
        <f t="shared" si="9"/>
        <v>0.9218203033838973</v>
      </c>
      <c r="W15" s="39">
        <f t="shared" si="10"/>
        <v>13.337222870478413</v>
      </c>
      <c r="X15" s="40">
        <f t="shared" si="11"/>
        <v>14.259</v>
      </c>
      <c r="Y15" s="36">
        <v>19</v>
      </c>
      <c r="Z15" s="36">
        <v>48</v>
      </c>
      <c r="AA15" s="37">
        <v>2016</v>
      </c>
      <c r="AB15" s="38">
        <f t="shared" si="12"/>
        <v>3.3234126984126986</v>
      </c>
      <c r="AC15" s="39">
        <f t="shared" si="13"/>
        <v>0.9424603174603174</v>
      </c>
      <c r="AD15" s="39">
        <f t="shared" si="14"/>
        <v>2.380952380952381</v>
      </c>
      <c r="AE15" s="40">
        <f t="shared" si="15"/>
        <v>3.3234</v>
      </c>
      <c r="AF15" s="36"/>
      <c r="AG15" s="36"/>
      <c r="AH15" s="37">
        <v>0.1</v>
      </c>
      <c r="AI15" s="38">
        <f t="shared" si="16"/>
        <v>0</v>
      </c>
      <c r="AJ15" s="39">
        <f t="shared" si="17"/>
        <v>0</v>
      </c>
      <c r="AK15" s="39">
        <f t="shared" si="18"/>
        <v>0</v>
      </c>
      <c r="AL15" s="40">
        <f t="shared" si="19"/>
        <v>0</v>
      </c>
      <c r="AM15" s="36"/>
      <c r="AN15" s="36"/>
      <c r="AO15" s="37">
        <v>0.1</v>
      </c>
      <c r="AP15" s="38">
        <f t="shared" si="20"/>
        <v>0</v>
      </c>
      <c r="AQ15" s="39">
        <f t="shared" si="21"/>
        <v>0</v>
      </c>
      <c r="AR15" s="39">
        <f t="shared" si="22"/>
        <v>0</v>
      </c>
      <c r="AS15" s="40">
        <f t="shared" si="23"/>
        <v>0</v>
      </c>
      <c r="AT15" s="36"/>
      <c r="AU15" s="36"/>
      <c r="AV15" s="37">
        <v>0.1</v>
      </c>
      <c r="AW15" s="49">
        <f t="shared" si="24"/>
        <v>0</v>
      </c>
      <c r="AX15" s="39">
        <f t="shared" si="25"/>
        <v>0</v>
      </c>
      <c r="AY15" s="39">
        <f t="shared" si="26"/>
        <v>0</v>
      </c>
      <c r="AZ15" s="40">
        <f t="shared" si="27"/>
        <v>0</v>
      </c>
      <c r="BA15" s="36"/>
      <c r="BB15" s="36"/>
      <c r="BC15" s="37">
        <v>0.1</v>
      </c>
      <c r="BD15" s="38">
        <f t="shared" si="28"/>
        <v>0</v>
      </c>
      <c r="BE15" s="39">
        <f t="shared" si="29"/>
        <v>0</v>
      </c>
      <c r="BF15" s="39">
        <f t="shared" si="30"/>
        <v>0</v>
      </c>
      <c r="BG15" s="40">
        <f t="shared" si="31"/>
        <v>0</v>
      </c>
      <c r="BH15" s="36">
        <v>276</v>
      </c>
      <c r="BI15" s="36">
        <v>91</v>
      </c>
      <c r="BJ15" s="37">
        <v>7350</v>
      </c>
      <c r="BK15" s="38">
        <f t="shared" si="32"/>
        <v>4.993197278911564</v>
      </c>
      <c r="BL15" s="39">
        <f t="shared" si="33"/>
        <v>3.7551020408163263</v>
      </c>
      <c r="BM15" s="39">
        <f t="shared" si="34"/>
        <v>1.2380952380952381</v>
      </c>
      <c r="BN15" s="40">
        <f t="shared" si="35"/>
        <v>4.9932</v>
      </c>
      <c r="BO15" s="41">
        <f t="shared" si="36"/>
        <v>8</v>
      </c>
      <c r="BP15" s="42">
        <f t="shared" si="37"/>
        <v>41.5965</v>
      </c>
      <c r="BQ15" s="43">
        <v>8</v>
      </c>
    </row>
    <row r="16" spans="1:69" ht="15">
      <c r="A16" s="34">
        <v>9</v>
      </c>
      <c r="B16" s="35" t="s">
        <v>148</v>
      </c>
      <c r="C16" s="35" t="s">
        <v>149</v>
      </c>
      <c r="D16" s="36"/>
      <c r="E16" s="36"/>
      <c r="F16" s="37">
        <v>0.1</v>
      </c>
      <c r="G16" s="38">
        <f t="shared" si="0"/>
        <v>0</v>
      </c>
      <c r="H16" s="39">
        <f t="shared" si="1"/>
        <v>0</v>
      </c>
      <c r="I16" s="39">
        <f t="shared" si="2"/>
        <v>0</v>
      </c>
      <c r="J16" s="40">
        <f t="shared" si="3"/>
        <v>0</v>
      </c>
      <c r="K16" s="36"/>
      <c r="L16" s="36"/>
      <c r="M16" s="37">
        <v>0.1</v>
      </c>
      <c r="N16" s="38">
        <f t="shared" si="4"/>
        <v>0</v>
      </c>
      <c r="O16" s="39">
        <f t="shared" si="5"/>
        <v>0</v>
      </c>
      <c r="P16" s="39">
        <f t="shared" si="6"/>
        <v>0</v>
      </c>
      <c r="Q16" s="40">
        <f t="shared" si="7"/>
        <v>0</v>
      </c>
      <c r="R16" s="36">
        <v>82</v>
      </c>
      <c r="S16" s="36">
        <v>32</v>
      </c>
      <c r="T16" s="37">
        <v>1302</v>
      </c>
      <c r="U16" s="38">
        <f t="shared" si="8"/>
        <v>8.755760368663594</v>
      </c>
      <c r="V16" s="39">
        <f t="shared" si="9"/>
        <v>6.29800307219662</v>
      </c>
      <c r="W16" s="39">
        <f t="shared" si="10"/>
        <v>2.457757296466974</v>
      </c>
      <c r="X16" s="40">
        <f t="shared" si="11"/>
        <v>8.7558</v>
      </c>
      <c r="Y16" s="36">
        <v>228</v>
      </c>
      <c r="Z16" s="36">
        <v>86</v>
      </c>
      <c r="AA16" s="37">
        <v>2069</v>
      </c>
      <c r="AB16" s="38">
        <f t="shared" si="12"/>
        <v>15.176413726437893</v>
      </c>
      <c r="AC16" s="39">
        <f t="shared" si="13"/>
        <v>11.019816336394394</v>
      </c>
      <c r="AD16" s="39">
        <f t="shared" si="14"/>
        <v>4.156597390043499</v>
      </c>
      <c r="AE16" s="40">
        <f t="shared" si="15"/>
        <v>15.1764</v>
      </c>
      <c r="AF16" s="36"/>
      <c r="AG16" s="36"/>
      <c r="AH16" s="37">
        <v>0.1</v>
      </c>
      <c r="AI16" s="38">
        <f t="shared" si="16"/>
        <v>0</v>
      </c>
      <c r="AJ16" s="39">
        <f t="shared" si="17"/>
        <v>0</v>
      </c>
      <c r="AK16" s="39">
        <f t="shared" si="18"/>
        <v>0</v>
      </c>
      <c r="AL16" s="40">
        <f t="shared" si="19"/>
        <v>0</v>
      </c>
      <c r="AM16" s="36"/>
      <c r="AN16" s="36"/>
      <c r="AO16" s="37">
        <v>0.1</v>
      </c>
      <c r="AP16" s="38">
        <f t="shared" si="20"/>
        <v>0</v>
      </c>
      <c r="AQ16" s="39">
        <f t="shared" si="21"/>
        <v>0</v>
      </c>
      <c r="AR16" s="39">
        <f t="shared" si="22"/>
        <v>0</v>
      </c>
      <c r="AS16" s="40">
        <f t="shared" si="23"/>
        <v>0</v>
      </c>
      <c r="AT16" s="36"/>
      <c r="AU16" s="36"/>
      <c r="AV16" s="37">
        <v>0.1</v>
      </c>
      <c r="AW16" s="49">
        <f t="shared" si="24"/>
        <v>0</v>
      </c>
      <c r="AX16" s="39">
        <f t="shared" si="25"/>
        <v>0</v>
      </c>
      <c r="AY16" s="39">
        <f t="shared" si="26"/>
        <v>0</v>
      </c>
      <c r="AZ16" s="40">
        <f t="shared" si="27"/>
        <v>0</v>
      </c>
      <c r="BA16" s="36">
        <v>85</v>
      </c>
      <c r="BB16" s="36">
        <v>104</v>
      </c>
      <c r="BC16" s="37">
        <v>1388</v>
      </c>
      <c r="BD16" s="38">
        <f t="shared" si="28"/>
        <v>13.61671469740634</v>
      </c>
      <c r="BE16" s="39">
        <f t="shared" si="29"/>
        <v>6.123919308357348</v>
      </c>
      <c r="BF16" s="39">
        <f t="shared" si="30"/>
        <v>7.492795389048991</v>
      </c>
      <c r="BG16" s="40">
        <f t="shared" si="31"/>
        <v>13.6167</v>
      </c>
      <c r="BH16" s="36">
        <v>1</v>
      </c>
      <c r="BI16" s="36">
        <v>67</v>
      </c>
      <c r="BJ16" s="37">
        <v>955</v>
      </c>
      <c r="BK16" s="38">
        <f t="shared" si="32"/>
        <v>7.12041884816754</v>
      </c>
      <c r="BL16" s="39">
        <f t="shared" si="33"/>
        <v>0.10471204188481677</v>
      </c>
      <c r="BM16" s="39">
        <f t="shared" si="34"/>
        <v>7.015706806282722</v>
      </c>
      <c r="BN16" s="40">
        <f t="shared" si="35"/>
        <v>7.1204</v>
      </c>
      <c r="BO16" s="41">
        <f t="shared" si="36"/>
        <v>8</v>
      </c>
      <c r="BP16" s="42">
        <f t="shared" si="37"/>
        <v>44.66930000000001</v>
      </c>
      <c r="BQ16" s="34">
        <v>9</v>
      </c>
    </row>
    <row r="17" spans="1:69" ht="15">
      <c r="A17" s="34">
        <v>10</v>
      </c>
      <c r="B17" s="35" t="s">
        <v>150</v>
      </c>
      <c r="C17" s="35" t="s">
        <v>151</v>
      </c>
      <c r="D17" s="36"/>
      <c r="E17" s="36"/>
      <c r="F17" s="37">
        <v>0.1</v>
      </c>
      <c r="G17" s="38">
        <f t="shared" si="0"/>
        <v>0</v>
      </c>
      <c r="H17" s="39">
        <f t="shared" si="1"/>
        <v>0</v>
      </c>
      <c r="I17" s="39">
        <f t="shared" si="2"/>
        <v>0</v>
      </c>
      <c r="J17" s="40">
        <f t="shared" si="3"/>
        <v>0</v>
      </c>
      <c r="K17" s="36">
        <v>101</v>
      </c>
      <c r="L17" s="36">
        <v>19</v>
      </c>
      <c r="M17" s="37">
        <v>664</v>
      </c>
      <c r="N17" s="38">
        <f t="shared" si="4"/>
        <v>18.072289156626507</v>
      </c>
      <c r="O17" s="39">
        <f t="shared" si="5"/>
        <v>15.210843373493976</v>
      </c>
      <c r="P17" s="39">
        <f t="shared" si="6"/>
        <v>2.86144578313253</v>
      </c>
      <c r="Q17" s="40">
        <f t="shared" si="7"/>
        <v>18.0723</v>
      </c>
      <c r="R17" s="36"/>
      <c r="S17" s="36"/>
      <c r="T17" s="37">
        <v>0.1</v>
      </c>
      <c r="U17" s="38">
        <f t="shared" si="8"/>
        <v>0</v>
      </c>
      <c r="V17" s="39">
        <f t="shared" si="9"/>
        <v>0</v>
      </c>
      <c r="W17" s="39">
        <f t="shared" si="10"/>
        <v>0</v>
      </c>
      <c r="X17" s="40">
        <f t="shared" si="11"/>
        <v>0</v>
      </c>
      <c r="Y17" s="36"/>
      <c r="Z17" s="36"/>
      <c r="AA17" s="37">
        <v>0.1</v>
      </c>
      <c r="AB17" s="38">
        <f t="shared" si="12"/>
        <v>0</v>
      </c>
      <c r="AC17" s="39">
        <f t="shared" si="13"/>
        <v>0</v>
      </c>
      <c r="AD17" s="39">
        <f t="shared" si="14"/>
        <v>0</v>
      </c>
      <c r="AE17" s="40">
        <f t="shared" si="15"/>
        <v>0</v>
      </c>
      <c r="AF17" s="36">
        <v>63</v>
      </c>
      <c r="AG17" s="36">
        <v>26</v>
      </c>
      <c r="AH17" s="37">
        <v>1127</v>
      </c>
      <c r="AI17" s="38">
        <f t="shared" si="16"/>
        <v>7.897071872227151</v>
      </c>
      <c r="AJ17" s="39">
        <f t="shared" si="17"/>
        <v>5.590062111801243</v>
      </c>
      <c r="AK17" s="39">
        <f t="shared" si="18"/>
        <v>2.3070097604259097</v>
      </c>
      <c r="AL17" s="40">
        <f t="shared" si="19"/>
        <v>7.8971</v>
      </c>
      <c r="AM17" s="36"/>
      <c r="AN17" s="36"/>
      <c r="AO17" s="37">
        <v>0.1</v>
      </c>
      <c r="AP17" s="38">
        <f t="shared" si="20"/>
        <v>0</v>
      </c>
      <c r="AQ17" s="39">
        <f t="shared" si="21"/>
        <v>0</v>
      </c>
      <c r="AR17" s="39">
        <f t="shared" si="22"/>
        <v>0</v>
      </c>
      <c r="AS17" s="40">
        <f t="shared" si="23"/>
        <v>0</v>
      </c>
      <c r="AT17" s="36"/>
      <c r="AU17" s="36"/>
      <c r="AV17" s="37">
        <v>0.1</v>
      </c>
      <c r="AW17" s="49">
        <f t="shared" si="24"/>
        <v>0</v>
      </c>
      <c r="AX17" s="39">
        <f t="shared" si="25"/>
        <v>0</v>
      </c>
      <c r="AY17" s="39">
        <f t="shared" si="26"/>
        <v>0</v>
      </c>
      <c r="AZ17" s="40">
        <f t="shared" si="27"/>
        <v>0</v>
      </c>
      <c r="BA17" s="36">
        <v>23</v>
      </c>
      <c r="BB17" s="36">
        <v>20</v>
      </c>
      <c r="BC17" s="37">
        <v>1459</v>
      </c>
      <c r="BD17" s="38">
        <f t="shared" si="28"/>
        <v>2.9472241261137766</v>
      </c>
      <c r="BE17" s="39">
        <f t="shared" si="29"/>
        <v>1.5764222069910898</v>
      </c>
      <c r="BF17" s="39">
        <f t="shared" si="30"/>
        <v>1.3708019191226868</v>
      </c>
      <c r="BG17" s="40">
        <f t="shared" si="31"/>
        <v>2.9472</v>
      </c>
      <c r="BH17" s="36">
        <v>72</v>
      </c>
      <c r="BI17" s="36">
        <v>312</v>
      </c>
      <c r="BJ17" s="37">
        <v>2271</v>
      </c>
      <c r="BK17" s="38">
        <f t="shared" si="32"/>
        <v>16.90885072655218</v>
      </c>
      <c r="BL17" s="39">
        <f t="shared" si="33"/>
        <v>3.1704095112285335</v>
      </c>
      <c r="BM17" s="39">
        <f t="shared" si="34"/>
        <v>13.738441215323647</v>
      </c>
      <c r="BN17" s="40">
        <f t="shared" si="35"/>
        <v>16.9089</v>
      </c>
      <c r="BO17" s="41">
        <f t="shared" si="36"/>
        <v>8</v>
      </c>
      <c r="BP17" s="42">
        <f t="shared" si="37"/>
        <v>45.8255</v>
      </c>
      <c r="BQ17" s="34">
        <v>10</v>
      </c>
    </row>
    <row r="18" spans="1:69" ht="15">
      <c r="A18" s="34">
        <v>11</v>
      </c>
      <c r="B18" s="35" t="s">
        <v>152</v>
      </c>
      <c r="C18" s="35" t="s">
        <v>153</v>
      </c>
      <c r="D18" s="36">
        <v>127</v>
      </c>
      <c r="E18" s="36">
        <v>2735</v>
      </c>
      <c r="F18" s="37">
        <v>14271</v>
      </c>
      <c r="G18" s="38">
        <f t="shared" si="0"/>
        <v>20.054656295984863</v>
      </c>
      <c r="H18" s="39">
        <f t="shared" si="1"/>
        <v>0.889916614112536</v>
      </c>
      <c r="I18" s="39">
        <f t="shared" si="2"/>
        <v>19.164739681872327</v>
      </c>
      <c r="J18" s="40">
        <f t="shared" si="3"/>
        <v>20.0547</v>
      </c>
      <c r="K18" s="36"/>
      <c r="L18" s="36"/>
      <c r="M18" s="37">
        <v>0.1</v>
      </c>
      <c r="N18" s="38">
        <f t="shared" si="4"/>
        <v>0</v>
      </c>
      <c r="O18" s="39">
        <f t="shared" si="5"/>
        <v>0</v>
      </c>
      <c r="P18" s="39">
        <f t="shared" si="6"/>
        <v>0</v>
      </c>
      <c r="Q18" s="40">
        <f t="shared" si="7"/>
        <v>0</v>
      </c>
      <c r="R18" s="36"/>
      <c r="S18" s="36"/>
      <c r="T18" s="37">
        <v>0.1</v>
      </c>
      <c r="U18" s="38">
        <f t="shared" si="8"/>
        <v>0</v>
      </c>
      <c r="V18" s="39">
        <f t="shared" si="9"/>
        <v>0</v>
      </c>
      <c r="W18" s="39">
        <f t="shared" si="10"/>
        <v>0</v>
      </c>
      <c r="X18" s="40">
        <f t="shared" si="11"/>
        <v>0</v>
      </c>
      <c r="Y18" s="36"/>
      <c r="Z18" s="36"/>
      <c r="AA18" s="37">
        <v>0.1</v>
      </c>
      <c r="AB18" s="38">
        <f t="shared" si="12"/>
        <v>0</v>
      </c>
      <c r="AC18" s="39">
        <f t="shared" si="13"/>
        <v>0</v>
      </c>
      <c r="AD18" s="39">
        <f t="shared" si="14"/>
        <v>0</v>
      </c>
      <c r="AE18" s="40">
        <f t="shared" si="15"/>
        <v>0</v>
      </c>
      <c r="AF18" s="36"/>
      <c r="AG18" s="36"/>
      <c r="AH18" s="37">
        <v>0.1</v>
      </c>
      <c r="AI18" s="38">
        <f t="shared" si="16"/>
        <v>0</v>
      </c>
      <c r="AJ18" s="39">
        <f t="shared" si="17"/>
        <v>0</v>
      </c>
      <c r="AK18" s="39">
        <f t="shared" si="18"/>
        <v>0</v>
      </c>
      <c r="AL18" s="40">
        <f t="shared" si="19"/>
        <v>0</v>
      </c>
      <c r="AM18" s="36">
        <v>274</v>
      </c>
      <c r="AN18" s="36">
        <v>100</v>
      </c>
      <c r="AO18" s="37">
        <v>6658</v>
      </c>
      <c r="AP18" s="38">
        <f t="shared" si="20"/>
        <v>5.617302493241214</v>
      </c>
      <c r="AQ18" s="39">
        <f t="shared" si="21"/>
        <v>4.115349954941424</v>
      </c>
      <c r="AR18" s="39">
        <f t="shared" si="22"/>
        <v>1.5019525382997898</v>
      </c>
      <c r="AS18" s="40">
        <f t="shared" si="23"/>
        <v>5.6173</v>
      </c>
      <c r="AT18" s="36"/>
      <c r="AU18" s="36"/>
      <c r="AV18" s="37">
        <v>0.1</v>
      </c>
      <c r="AW18" s="49">
        <f t="shared" si="24"/>
        <v>0</v>
      </c>
      <c r="AX18" s="39">
        <f t="shared" si="25"/>
        <v>0</v>
      </c>
      <c r="AY18" s="39">
        <f t="shared" si="26"/>
        <v>0</v>
      </c>
      <c r="AZ18" s="40">
        <f t="shared" si="27"/>
        <v>0</v>
      </c>
      <c r="BA18" s="36">
        <v>872</v>
      </c>
      <c r="BB18" s="36">
        <v>139</v>
      </c>
      <c r="BC18" s="37">
        <v>5282</v>
      </c>
      <c r="BD18" s="38">
        <f t="shared" si="28"/>
        <v>19.140477092010602</v>
      </c>
      <c r="BE18" s="39">
        <f t="shared" si="29"/>
        <v>16.50889814464218</v>
      </c>
      <c r="BF18" s="39">
        <f t="shared" si="30"/>
        <v>2.631578947368421</v>
      </c>
      <c r="BG18" s="40">
        <f t="shared" si="31"/>
        <v>19.1405</v>
      </c>
      <c r="BH18" s="36">
        <v>112</v>
      </c>
      <c r="BI18" s="36">
        <v>466</v>
      </c>
      <c r="BJ18" s="37">
        <v>7350</v>
      </c>
      <c r="BK18" s="38">
        <f t="shared" si="32"/>
        <v>7.863945578231292</v>
      </c>
      <c r="BL18" s="39">
        <f t="shared" si="33"/>
        <v>1.5238095238095237</v>
      </c>
      <c r="BM18" s="39">
        <f t="shared" si="34"/>
        <v>6.340136054421769</v>
      </c>
      <c r="BN18" s="40">
        <f t="shared" si="35"/>
        <v>7.8639</v>
      </c>
      <c r="BO18" s="41">
        <f t="shared" si="36"/>
        <v>8</v>
      </c>
      <c r="BP18" s="42">
        <f t="shared" si="37"/>
        <v>52.6764</v>
      </c>
      <c r="BQ18" s="34">
        <v>11</v>
      </c>
    </row>
    <row r="19" spans="1:69" ht="15">
      <c r="A19" s="34">
        <v>12</v>
      </c>
      <c r="B19" s="35" t="s">
        <v>154</v>
      </c>
      <c r="C19" s="35" t="s">
        <v>155</v>
      </c>
      <c r="D19" s="36">
        <v>7</v>
      </c>
      <c r="E19" s="36">
        <v>310</v>
      </c>
      <c r="F19" s="37">
        <v>1807</v>
      </c>
      <c r="G19" s="38">
        <f t="shared" si="0"/>
        <v>17.542888765910348</v>
      </c>
      <c r="H19" s="39">
        <f t="shared" si="1"/>
        <v>0.387382401770891</v>
      </c>
      <c r="I19" s="39">
        <f t="shared" si="2"/>
        <v>17.15550636413946</v>
      </c>
      <c r="J19" s="40">
        <f t="shared" si="3"/>
        <v>17.5429</v>
      </c>
      <c r="K19" s="36"/>
      <c r="L19" s="36"/>
      <c r="M19" s="37">
        <v>0.1</v>
      </c>
      <c r="N19" s="38">
        <f t="shared" si="4"/>
        <v>0</v>
      </c>
      <c r="O19" s="39">
        <f t="shared" si="5"/>
        <v>0</v>
      </c>
      <c r="P19" s="39">
        <f t="shared" si="6"/>
        <v>0</v>
      </c>
      <c r="Q19" s="40">
        <f t="shared" si="7"/>
        <v>0</v>
      </c>
      <c r="R19" s="36"/>
      <c r="S19" s="36"/>
      <c r="T19" s="37">
        <v>0.1</v>
      </c>
      <c r="U19" s="38">
        <f t="shared" si="8"/>
        <v>0</v>
      </c>
      <c r="V19" s="39">
        <f t="shared" si="9"/>
        <v>0</v>
      </c>
      <c r="W19" s="39">
        <f t="shared" si="10"/>
        <v>0</v>
      </c>
      <c r="X19" s="40">
        <f t="shared" si="11"/>
        <v>0</v>
      </c>
      <c r="Y19" s="36">
        <v>9</v>
      </c>
      <c r="Z19" s="36">
        <v>40</v>
      </c>
      <c r="AA19" s="37">
        <v>830</v>
      </c>
      <c r="AB19" s="38">
        <f t="shared" si="12"/>
        <v>5.903614457831325</v>
      </c>
      <c r="AC19" s="39">
        <f t="shared" si="13"/>
        <v>1.0843373493975903</v>
      </c>
      <c r="AD19" s="39">
        <f t="shared" si="14"/>
        <v>4.819277108433735</v>
      </c>
      <c r="AE19" s="40">
        <f t="shared" si="15"/>
        <v>5.9036</v>
      </c>
      <c r="AF19" s="36"/>
      <c r="AG19" s="36"/>
      <c r="AH19" s="37">
        <v>0.1</v>
      </c>
      <c r="AI19" s="38">
        <f t="shared" si="16"/>
        <v>0</v>
      </c>
      <c r="AJ19" s="39">
        <f t="shared" si="17"/>
        <v>0</v>
      </c>
      <c r="AK19" s="39">
        <f t="shared" si="18"/>
        <v>0</v>
      </c>
      <c r="AL19" s="40">
        <f t="shared" si="19"/>
        <v>0</v>
      </c>
      <c r="AM19" s="36">
        <v>26</v>
      </c>
      <c r="AN19" s="36">
        <v>104</v>
      </c>
      <c r="AO19" s="37">
        <v>819</v>
      </c>
      <c r="AP19" s="38">
        <f t="shared" si="20"/>
        <v>15.873015873015873</v>
      </c>
      <c r="AQ19" s="39">
        <f t="shared" si="21"/>
        <v>3.1746031746031744</v>
      </c>
      <c r="AR19" s="39">
        <f t="shared" si="22"/>
        <v>12.698412698412698</v>
      </c>
      <c r="AS19" s="40">
        <f t="shared" si="23"/>
        <v>15.873</v>
      </c>
      <c r="AT19" s="36"/>
      <c r="AU19" s="36"/>
      <c r="AV19" s="37">
        <v>0.1</v>
      </c>
      <c r="AW19" s="49">
        <f t="shared" si="24"/>
        <v>0</v>
      </c>
      <c r="AX19" s="39">
        <f t="shared" si="25"/>
        <v>0</v>
      </c>
      <c r="AY19" s="39">
        <f t="shared" si="26"/>
        <v>0</v>
      </c>
      <c r="AZ19" s="40">
        <f t="shared" si="27"/>
        <v>0</v>
      </c>
      <c r="BA19" s="36">
        <v>2</v>
      </c>
      <c r="BB19" s="36">
        <v>85</v>
      </c>
      <c r="BC19" s="37">
        <v>646</v>
      </c>
      <c r="BD19" s="38">
        <f t="shared" si="28"/>
        <v>13.467492260061919</v>
      </c>
      <c r="BE19" s="39">
        <f t="shared" si="29"/>
        <v>0.30959752321981426</v>
      </c>
      <c r="BF19" s="39">
        <f t="shared" si="30"/>
        <v>13.157894736842104</v>
      </c>
      <c r="BG19" s="40">
        <f t="shared" si="31"/>
        <v>13.4675</v>
      </c>
      <c r="BH19" s="36"/>
      <c r="BI19" s="36"/>
      <c r="BJ19" s="37">
        <v>0.1</v>
      </c>
      <c r="BK19" s="38">
        <f t="shared" si="32"/>
        <v>0</v>
      </c>
      <c r="BL19" s="39">
        <f t="shared" si="33"/>
        <v>0</v>
      </c>
      <c r="BM19" s="39">
        <f t="shared" si="34"/>
        <v>0</v>
      </c>
      <c r="BN19" s="40">
        <f t="shared" si="35"/>
        <v>0</v>
      </c>
      <c r="BO19" s="41">
        <f t="shared" si="36"/>
        <v>8</v>
      </c>
      <c r="BP19" s="42">
        <f t="shared" si="37"/>
        <v>52.787</v>
      </c>
      <c r="BQ19" s="43">
        <v>12</v>
      </c>
    </row>
    <row r="20" spans="1:69" ht="15">
      <c r="A20" s="34">
        <v>13</v>
      </c>
      <c r="B20" s="35" t="s">
        <v>156</v>
      </c>
      <c r="C20" s="35" t="s">
        <v>157</v>
      </c>
      <c r="D20" s="36">
        <v>871</v>
      </c>
      <c r="E20" s="36">
        <v>2268</v>
      </c>
      <c r="F20" s="37">
        <v>14271</v>
      </c>
      <c r="G20" s="38">
        <f t="shared" si="0"/>
        <v>21.995655525190948</v>
      </c>
      <c r="H20" s="39">
        <f t="shared" si="1"/>
        <v>6.103286384976526</v>
      </c>
      <c r="I20" s="39">
        <f t="shared" si="2"/>
        <v>15.892369140214422</v>
      </c>
      <c r="J20" s="40">
        <f t="shared" si="3"/>
        <v>21.9957</v>
      </c>
      <c r="K20" s="36">
        <v>373</v>
      </c>
      <c r="L20" s="36">
        <v>372</v>
      </c>
      <c r="M20" s="37">
        <v>5952</v>
      </c>
      <c r="N20" s="38">
        <f t="shared" si="4"/>
        <v>12.516801075268818</v>
      </c>
      <c r="O20" s="39">
        <f t="shared" si="5"/>
        <v>6.266801075268817</v>
      </c>
      <c r="P20" s="39">
        <f t="shared" si="6"/>
        <v>6.25</v>
      </c>
      <c r="Q20" s="40">
        <f t="shared" si="7"/>
        <v>12.5168</v>
      </c>
      <c r="R20" s="36"/>
      <c r="S20" s="36"/>
      <c r="T20" s="37">
        <v>0.1</v>
      </c>
      <c r="U20" s="38">
        <f t="shared" si="8"/>
        <v>0</v>
      </c>
      <c r="V20" s="39">
        <f t="shared" si="9"/>
        <v>0</v>
      </c>
      <c r="W20" s="39">
        <f t="shared" si="10"/>
        <v>0</v>
      </c>
      <c r="X20" s="40">
        <f t="shared" si="11"/>
        <v>0</v>
      </c>
      <c r="Y20" s="36"/>
      <c r="Z20" s="36"/>
      <c r="AA20" s="37">
        <v>0.1</v>
      </c>
      <c r="AB20" s="38">
        <f t="shared" si="12"/>
        <v>0</v>
      </c>
      <c r="AC20" s="39">
        <f t="shared" si="13"/>
        <v>0</v>
      </c>
      <c r="AD20" s="39">
        <f t="shared" si="14"/>
        <v>0</v>
      </c>
      <c r="AE20" s="40">
        <f t="shared" si="15"/>
        <v>0</v>
      </c>
      <c r="AF20" s="36">
        <v>69</v>
      </c>
      <c r="AG20" s="36">
        <v>4</v>
      </c>
      <c r="AH20" s="37">
        <v>395</v>
      </c>
      <c r="AI20" s="38">
        <f t="shared" si="16"/>
        <v>18.481012658227847</v>
      </c>
      <c r="AJ20" s="39">
        <f t="shared" si="17"/>
        <v>17.468354430379744</v>
      </c>
      <c r="AK20" s="39">
        <f t="shared" si="18"/>
        <v>1.0126582278481013</v>
      </c>
      <c r="AL20" s="40">
        <f t="shared" si="19"/>
        <v>18.481</v>
      </c>
      <c r="AM20" s="36"/>
      <c r="AN20" s="36"/>
      <c r="AO20" s="37">
        <v>0.1</v>
      </c>
      <c r="AP20" s="38">
        <f t="shared" si="20"/>
        <v>0</v>
      </c>
      <c r="AQ20" s="39">
        <f t="shared" si="21"/>
        <v>0</v>
      </c>
      <c r="AR20" s="39">
        <f t="shared" si="22"/>
        <v>0</v>
      </c>
      <c r="AS20" s="40">
        <f t="shared" si="23"/>
        <v>0</v>
      </c>
      <c r="AT20" s="36">
        <v>330</v>
      </c>
      <c r="AU20" s="36">
        <v>63</v>
      </c>
      <c r="AV20" s="37">
        <v>8331</v>
      </c>
      <c r="AW20" s="49">
        <f t="shared" si="24"/>
        <v>4.717320849837955</v>
      </c>
      <c r="AX20" s="39">
        <f t="shared" si="25"/>
        <v>3.961109110550954</v>
      </c>
      <c r="AY20" s="39">
        <f t="shared" si="26"/>
        <v>0.7562117392870004</v>
      </c>
      <c r="AZ20" s="40">
        <f t="shared" si="27"/>
        <v>4.7173</v>
      </c>
      <c r="BA20" s="36"/>
      <c r="BB20" s="36"/>
      <c r="BC20" s="37">
        <v>0.1</v>
      </c>
      <c r="BD20" s="38">
        <f t="shared" si="28"/>
        <v>0</v>
      </c>
      <c r="BE20" s="39">
        <f t="shared" si="29"/>
        <v>0</v>
      </c>
      <c r="BF20" s="39">
        <f t="shared" si="30"/>
        <v>0</v>
      </c>
      <c r="BG20" s="40">
        <f t="shared" si="31"/>
        <v>0</v>
      </c>
      <c r="BH20" s="36"/>
      <c r="BI20" s="36"/>
      <c r="BJ20" s="37">
        <v>0.1</v>
      </c>
      <c r="BK20" s="38">
        <f t="shared" si="32"/>
        <v>0</v>
      </c>
      <c r="BL20" s="39">
        <f t="shared" si="33"/>
        <v>0</v>
      </c>
      <c r="BM20" s="39">
        <f t="shared" si="34"/>
        <v>0</v>
      </c>
      <c r="BN20" s="40">
        <f t="shared" si="35"/>
        <v>0</v>
      </c>
      <c r="BO20" s="41">
        <f t="shared" si="36"/>
        <v>8</v>
      </c>
      <c r="BP20" s="42">
        <f t="shared" si="37"/>
        <v>57.710800000000006</v>
      </c>
      <c r="BQ20" s="34">
        <v>13</v>
      </c>
    </row>
    <row r="21" spans="1:69" ht="15">
      <c r="A21" s="34">
        <v>14</v>
      </c>
      <c r="B21" s="35" t="s">
        <v>158</v>
      </c>
      <c r="C21" s="35" t="s">
        <v>159</v>
      </c>
      <c r="D21" s="36"/>
      <c r="E21" s="36"/>
      <c r="F21" s="37">
        <v>0.1</v>
      </c>
      <c r="G21" s="38">
        <f t="shared" si="0"/>
        <v>0</v>
      </c>
      <c r="H21" s="39">
        <f t="shared" si="1"/>
        <v>0</v>
      </c>
      <c r="I21" s="39">
        <f t="shared" si="2"/>
        <v>0</v>
      </c>
      <c r="J21" s="40">
        <f t="shared" si="3"/>
        <v>0</v>
      </c>
      <c r="K21" s="36"/>
      <c r="L21" s="36"/>
      <c r="M21" s="37">
        <v>0.1</v>
      </c>
      <c r="N21" s="38">
        <f t="shared" si="4"/>
        <v>0</v>
      </c>
      <c r="O21" s="39">
        <f t="shared" si="5"/>
        <v>0</v>
      </c>
      <c r="P21" s="39">
        <f t="shared" si="6"/>
        <v>0</v>
      </c>
      <c r="Q21" s="40">
        <f t="shared" si="7"/>
        <v>0</v>
      </c>
      <c r="R21" s="36">
        <v>809</v>
      </c>
      <c r="S21" s="36">
        <v>82</v>
      </c>
      <c r="T21" s="37">
        <v>8570</v>
      </c>
      <c r="U21" s="38">
        <f t="shared" si="8"/>
        <v>10.396732788798133</v>
      </c>
      <c r="V21" s="39">
        <f t="shared" si="9"/>
        <v>9.439906651108517</v>
      </c>
      <c r="W21" s="39">
        <f t="shared" si="10"/>
        <v>0.956826137689615</v>
      </c>
      <c r="X21" s="40">
        <f t="shared" si="11"/>
        <v>10.3967</v>
      </c>
      <c r="Y21" s="36">
        <v>156</v>
      </c>
      <c r="Z21" s="36">
        <v>233</v>
      </c>
      <c r="AA21" s="37">
        <v>2069</v>
      </c>
      <c r="AB21" s="38">
        <f t="shared" si="12"/>
        <v>18.801353310778154</v>
      </c>
      <c r="AC21" s="39">
        <f t="shared" si="13"/>
        <v>7.5398743354277435</v>
      </c>
      <c r="AD21" s="39">
        <f t="shared" si="14"/>
        <v>11.26147897535041</v>
      </c>
      <c r="AE21" s="40">
        <f t="shared" si="15"/>
        <v>18.8014</v>
      </c>
      <c r="AF21" s="36"/>
      <c r="AG21" s="36"/>
      <c r="AH21" s="37">
        <v>0.1</v>
      </c>
      <c r="AI21" s="38">
        <f t="shared" si="16"/>
        <v>0</v>
      </c>
      <c r="AJ21" s="39">
        <f t="shared" si="17"/>
        <v>0</v>
      </c>
      <c r="AK21" s="39">
        <f t="shared" si="18"/>
        <v>0</v>
      </c>
      <c r="AL21" s="40">
        <f t="shared" si="19"/>
        <v>0</v>
      </c>
      <c r="AM21" s="36">
        <v>292</v>
      </c>
      <c r="AN21" s="36">
        <v>116</v>
      </c>
      <c r="AO21" s="37">
        <v>1945</v>
      </c>
      <c r="AP21" s="38">
        <f t="shared" si="20"/>
        <v>20.97686375321337</v>
      </c>
      <c r="AQ21" s="39">
        <f t="shared" si="21"/>
        <v>15.012853470437019</v>
      </c>
      <c r="AR21" s="39">
        <f t="shared" si="22"/>
        <v>5.96401028277635</v>
      </c>
      <c r="AS21" s="40">
        <f t="shared" si="23"/>
        <v>20.9769</v>
      </c>
      <c r="AT21" s="36"/>
      <c r="AU21" s="36"/>
      <c r="AV21" s="37">
        <v>0.1</v>
      </c>
      <c r="AW21" s="49">
        <f t="shared" si="24"/>
        <v>0</v>
      </c>
      <c r="AX21" s="39">
        <f t="shared" si="25"/>
        <v>0</v>
      </c>
      <c r="AY21" s="39">
        <f t="shared" si="26"/>
        <v>0</v>
      </c>
      <c r="AZ21" s="40">
        <f t="shared" si="27"/>
        <v>0</v>
      </c>
      <c r="BA21" s="36">
        <v>63</v>
      </c>
      <c r="BB21" s="36">
        <v>62</v>
      </c>
      <c r="BC21" s="37">
        <v>1388</v>
      </c>
      <c r="BD21" s="38">
        <f t="shared" si="28"/>
        <v>9.005763688760807</v>
      </c>
      <c r="BE21" s="39">
        <f t="shared" si="29"/>
        <v>4.538904899135447</v>
      </c>
      <c r="BF21" s="39">
        <f t="shared" si="30"/>
        <v>4.46685878962536</v>
      </c>
      <c r="BG21" s="40">
        <f t="shared" si="31"/>
        <v>9.0058</v>
      </c>
      <c r="BH21" s="36"/>
      <c r="BI21" s="36"/>
      <c r="BJ21" s="37">
        <v>0.1</v>
      </c>
      <c r="BK21" s="38">
        <f t="shared" si="32"/>
        <v>0</v>
      </c>
      <c r="BL21" s="39">
        <f t="shared" si="33"/>
        <v>0</v>
      </c>
      <c r="BM21" s="39">
        <f t="shared" si="34"/>
        <v>0</v>
      </c>
      <c r="BN21" s="40">
        <f t="shared" si="35"/>
        <v>0</v>
      </c>
      <c r="BO21" s="41">
        <f t="shared" si="36"/>
        <v>8</v>
      </c>
      <c r="BP21" s="42">
        <f t="shared" si="37"/>
        <v>59.1808</v>
      </c>
      <c r="BQ21" s="34">
        <v>14</v>
      </c>
    </row>
    <row r="22" spans="1:69" ht="15">
      <c r="A22" s="34">
        <v>15</v>
      </c>
      <c r="B22" s="35" t="s">
        <v>160</v>
      </c>
      <c r="C22" s="35" t="s">
        <v>161</v>
      </c>
      <c r="D22" s="36">
        <v>569</v>
      </c>
      <c r="E22" s="36">
        <v>1344</v>
      </c>
      <c r="F22" s="37">
        <v>14271</v>
      </c>
      <c r="G22" s="38">
        <f t="shared" si="0"/>
        <v>13.404806951159694</v>
      </c>
      <c r="H22" s="39">
        <f t="shared" si="1"/>
        <v>3.987106719921519</v>
      </c>
      <c r="I22" s="39">
        <f t="shared" si="2"/>
        <v>9.417700231238175</v>
      </c>
      <c r="J22" s="40">
        <f t="shared" si="3"/>
        <v>13.4048</v>
      </c>
      <c r="K22" s="36"/>
      <c r="L22" s="36"/>
      <c r="M22" s="37">
        <v>0.1</v>
      </c>
      <c r="N22" s="38">
        <f t="shared" si="4"/>
        <v>0</v>
      </c>
      <c r="O22" s="39">
        <f t="shared" si="5"/>
        <v>0</v>
      </c>
      <c r="P22" s="39">
        <f t="shared" si="6"/>
        <v>0</v>
      </c>
      <c r="Q22" s="40">
        <f t="shared" si="7"/>
        <v>0</v>
      </c>
      <c r="R22" s="36">
        <v>22</v>
      </c>
      <c r="S22" s="36">
        <v>211</v>
      </c>
      <c r="T22" s="37">
        <v>2801</v>
      </c>
      <c r="U22" s="38">
        <f t="shared" si="8"/>
        <v>8.318457693680829</v>
      </c>
      <c r="V22" s="39">
        <f t="shared" si="9"/>
        <v>0.7854337736522671</v>
      </c>
      <c r="W22" s="39">
        <f t="shared" si="10"/>
        <v>7.533023920028562</v>
      </c>
      <c r="X22" s="40">
        <f t="shared" si="11"/>
        <v>8.3185</v>
      </c>
      <c r="Y22" s="36"/>
      <c r="Z22" s="36"/>
      <c r="AA22" s="37">
        <v>0.1</v>
      </c>
      <c r="AB22" s="38">
        <f t="shared" si="12"/>
        <v>0</v>
      </c>
      <c r="AC22" s="39">
        <f t="shared" si="13"/>
        <v>0</v>
      </c>
      <c r="AD22" s="39">
        <f t="shared" si="14"/>
        <v>0</v>
      </c>
      <c r="AE22" s="40">
        <f t="shared" si="15"/>
        <v>0</v>
      </c>
      <c r="AF22" s="36"/>
      <c r="AG22" s="36"/>
      <c r="AH22" s="37">
        <v>0.1</v>
      </c>
      <c r="AI22" s="38">
        <f t="shared" si="16"/>
        <v>0</v>
      </c>
      <c r="AJ22" s="39">
        <f t="shared" si="17"/>
        <v>0</v>
      </c>
      <c r="AK22" s="39">
        <f t="shared" si="18"/>
        <v>0</v>
      </c>
      <c r="AL22" s="40">
        <f t="shared" si="19"/>
        <v>0</v>
      </c>
      <c r="AM22" s="36">
        <v>851</v>
      </c>
      <c r="AN22" s="36">
        <v>352</v>
      </c>
      <c r="AO22" s="37">
        <v>6658</v>
      </c>
      <c r="AP22" s="38">
        <f t="shared" si="20"/>
        <v>18.06848903574647</v>
      </c>
      <c r="AQ22" s="39">
        <f t="shared" si="21"/>
        <v>12.781616100931211</v>
      </c>
      <c r="AR22" s="39">
        <f t="shared" si="22"/>
        <v>5.28687293481526</v>
      </c>
      <c r="AS22" s="40">
        <f t="shared" si="23"/>
        <v>18.0685</v>
      </c>
      <c r="AT22" s="36">
        <v>1390</v>
      </c>
      <c r="AU22" s="36">
        <v>312</v>
      </c>
      <c r="AV22" s="37">
        <v>8331</v>
      </c>
      <c r="AW22" s="49">
        <f t="shared" si="24"/>
        <v>20.429720321690073</v>
      </c>
      <c r="AX22" s="39">
        <f t="shared" si="25"/>
        <v>16.684671708078262</v>
      </c>
      <c r="AY22" s="39">
        <f t="shared" si="26"/>
        <v>3.7450486136118113</v>
      </c>
      <c r="AZ22" s="40">
        <f t="shared" si="27"/>
        <v>20.4297</v>
      </c>
      <c r="BA22" s="36"/>
      <c r="BB22" s="36"/>
      <c r="BC22" s="37">
        <v>0.1</v>
      </c>
      <c r="BD22" s="38">
        <f t="shared" si="28"/>
        <v>0</v>
      </c>
      <c r="BE22" s="39">
        <f t="shared" si="29"/>
        <v>0</v>
      </c>
      <c r="BF22" s="39">
        <f t="shared" si="30"/>
        <v>0</v>
      </c>
      <c r="BG22" s="40">
        <f t="shared" si="31"/>
        <v>0</v>
      </c>
      <c r="BH22" s="36"/>
      <c r="BI22" s="36"/>
      <c r="BJ22" s="37">
        <v>0.1</v>
      </c>
      <c r="BK22" s="38">
        <f t="shared" si="32"/>
        <v>0</v>
      </c>
      <c r="BL22" s="39">
        <f t="shared" si="33"/>
        <v>0</v>
      </c>
      <c r="BM22" s="39">
        <f t="shared" si="34"/>
        <v>0</v>
      </c>
      <c r="BN22" s="40">
        <f t="shared" si="35"/>
        <v>0</v>
      </c>
      <c r="BO22" s="41">
        <f t="shared" si="36"/>
        <v>8</v>
      </c>
      <c r="BP22" s="42">
        <f t="shared" si="37"/>
        <v>60.221500000000006</v>
      </c>
      <c r="BQ22" s="34">
        <v>15</v>
      </c>
    </row>
    <row r="32" ht="15">
      <c r="B32" t="s">
        <v>21</v>
      </c>
    </row>
  </sheetData>
  <sheetProtection/>
  <mergeCells count="9">
    <mergeCell ref="AT3:AZ3"/>
    <mergeCell ref="BA3:BG3"/>
    <mergeCell ref="BH3:BN3"/>
    <mergeCell ref="D3:J3"/>
    <mergeCell ref="K3:Q3"/>
    <mergeCell ref="R3:X3"/>
    <mergeCell ref="Y3:AE3"/>
    <mergeCell ref="AF3:AL3"/>
    <mergeCell ref="AM3:AS3"/>
  </mergeCells>
  <conditionalFormatting sqref="H8:I22 O8:P22 V8:W22 AC8:AD22 AJ8:AK22 AQ8:AR22 AX8:AY22 BE8:BF22 BL8:BM22">
    <cfRule type="cellIs" priority="1" dxfId="84" operator="greaterThan" stopIfTrue="1">
      <formula>20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3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.28125" style="0" customWidth="1"/>
    <col min="2" max="2" width="25.57421875" style="0" customWidth="1"/>
    <col min="3" max="3" width="13.8515625" style="0" customWidth="1"/>
    <col min="4" max="6" width="7.57421875" style="0" customWidth="1"/>
    <col min="7" max="9" width="7.57421875" style="0" hidden="1" customWidth="1"/>
    <col min="10" max="13" width="7.57421875" style="0" customWidth="1"/>
    <col min="14" max="16" width="7.57421875" style="0" hidden="1" customWidth="1"/>
    <col min="17" max="20" width="7.57421875" style="0" customWidth="1"/>
    <col min="21" max="23" width="7.57421875" style="0" hidden="1" customWidth="1"/>
    <col min="24" max="27" width="7.57421875" style="0" customWidth="1"/>
    <col min="28" max="30" width="7.57421875" style="0" hidden="1" customWidth="1"/>
    <col min="31" max="34" width="7.57421875" style="0" customWidth="1"/>
    <col min="35" max="37" width="7.57421875" style="0" hidden="1" customWidth="1"/>
    <col min="38" max="41" width="7.57421875" style="0" customWidth="1"/>
    <col min="42" max="44" width="9.140625" style="0" hidden="1" customWidth="1"/>
    <col min="45" max="45" width="7.57421875" style="0" customWidth="1"/>
    <col min="46" max="66" width="7.57421875" style="0" hidden="1" customWidth="1"/>
    <col min="67" max="67" width="5.8515625" style="0" customWidth="1"/>
    <col min="68" max="68" width="9.140625" style="0" customWidth="1"/>
    <col min="69" max="69" width="4.57421875" style="0" customWidth="1"/>
    <col min="70" max="70" width="9.140625" style="0" customWidth="1"/>
  </cols>
  <sheetData>
    <row r="1" spans="1:69" ht="15">
      <c r="A1" s="23"/>
      <c r="B1" s="24" t="s">
        <v>162</v>
      </c>
      <c r="C1" s="50"/>
      <c r="D1" s="23"/>
      <c r="E1" s="23"/>
      <c r="F1" s="26"/>
      <c r="G1" s="26"/>
      <c r="H1" s="26"/>
      <c r="I1" s="26"/>
      <c r="J1" s="26"/>
      <c r="K1" s="23"/>
      <c r="L1" s="23"/>
      <c r="M1" s="26"/>
      <c r="N1" s="26"/>
      <c r="O1" s="26"/>
      <c r="P1" s="26"/>
      <c r="Q1" s="26"/>
      <c r="R1" s="23"/>
      <c r="S1" s="23"/>
      <c r="T1" s="26"/>
      <c r="U1" s="26"/>
      <c r="V1" s="26"/>
      <c r="W1" s="26"/>
      <c r="X1" s="26"/>
      <c r="Y1" s="23"/>
      <c r="Z1" s="23"/>
      <c r="AA1" s="26"/>
      <c r="AB1" s="26"/>
      <c r="AC1" s="26"/>
      <c r="AD1" s="26"/>
      <c r="AE1" s="26"/>
      <c r="AF1" s="23"/>
      <c r="AG1" s="23"/>
      <c r="AH1" s="27"/>
      <c r="AI1" s="23"/>
      <c r="AJ1" s="26"/>
      <c r="AK1" s="26"/>
      <c r="AL1" s="23"/>
      <c r="AM1" s="23"/>
      <c r="AN1" s="23"/>
      <c r="AO1" s="27"/>
      <c r="AP1" s="23"/>
      <c r="AQ1" s="26"/>
      <c r="AR1" s="26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7"/>
      <c r="BD1" s="23"/>
      <c r="BE1" s="26"/>
      <c r="BF1" s="26"/>
      <c r="BG1" s="23"/>
      <c r="BH1" s="23"/>
      <c r="BI1" s="23"/>
      <c r="BJ1" s="27"/>
      <c r="BK1" s="23"/>
      <c r="BL1" s="26"/>
      <c r="BM1" s="26"/>
      <c r="BN1" s="23"/>
      <c r="BO1" s="23"/>
      <c r="BP1" s="28"/>
      <c r="BQ1" s="28"/>
    </row>
    <row r="2" spans="1:69" ht="15.75" thickBot="1">
      <c r="A2" s="23"/>
      <c r="B2" s="24" t="s">
        <v>39</v>
      </c>
      <c r="C2" s="24"/>
      <c r="D2" s="23"/>
      <c r="E2" s="23"/>
      <c r="F2" s="26"/>
      <c r="G2" s="26"/>
      <c r="H2" s="26"/>
      <c r="I2" s="26"/>
      <c r="J2" s="26"/>
      <c r="K2" s="23"/>
      <c r="L2" s="23"/>
      <c r="M2" s="26"/>
      <c r="N2" s="26"/>
      <c r="O2" s="26"/>
      <c r="P2" s="26"/>
      <c r="Q2" s="26"/>
      <c r="R2" s="23"/>
      <c r="S2" s="23"/>
      <c r="T2" s="26"/>
      <c r="U2" s="26"/>
      <c r="V2" s="26"/>
      <c r="W2" s="26"/>
      <c r="X2" s="26"/>
      <c r="Y2" s="23"/>
      <c r="Z2" s="23"/>
      <c r="AA2" s="26"/>
      <c r="AB2" s="26"/>
      <c r="AC2" s="26"/>
      <c r="AD2" s="26"/>
      <c r="AE2" s="26"/>
      <c r="AF2" s="23"/>
      <c r="AG2" s="23"/>
      <c r="AH2" s="27"/>
      <c r="AI2" s="23"/>
      <c r="AJ2" s="26"/>
      <c r="AK2" s="26"/>
      <c r="AL2" s="23"/>
      <c r="AM2" s="23"/>
      <c r="AN2" s="23"/>
      <c r="AO2" s="27"/>
      <c r="AP2" s="23"/>
      <c r="AQ2" s="26"/>
      <c r="AR2" s="26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7"/>
      <c r="BD2" s="23"/>
      <c r="BE2" s="26"/>
      <c r="BF2" s="26"/>
      <c r="BG2" s="23"/>
      <c r="BH2" s="23"/>
      <c r="BI2" s="23"/>
      <c r="BJ2" s="27"/>
      <c r="BK2" s="23"/>
      <c r="BL2" s="26"/>
      <c r="BM2" s="26"/>
      <c r="BN2" s="23"/>
      <c r="BO2" s="23"/>
      <c r="BP2" s="28"/>
      <c r="BQ2" s="28"/>
    </row>
    <row r="3" spans="1:69" ht="24" thickBot="1">
      <c r="A3" s="29"/>
      <c r="B3" s="30"/>
      <c r="C3" s="30"/>
      <c r="D3" s="164" t="s">
        <v>163</v>
      </c>
      <c r="E3" s="164"/>
      <c r="F3" s="164"/>
      <c r="G3" s="164"/>
      <c r="H3" s="164"/>
      <c r="I3" s="164"/>
      <c r="J3" s="164"/>
      <c r="K3" s="164" t="s">
        <v>164</v>
      </c>
      <c r="L3" s="164"/>
      <c r="M3" s="164"/>
      <c r="N3" s="164"/>
      <c r="O3" s="164"/>
      <c r="P3" s="164"/>
      <c r="Q3" s="164"/>
      <c r="R3" s="164" t="s">
        <v>131</v>
      </c>
      <c r="S3" s="164"/>
      <c r="T3" s="164"/>
      <c r="U3" s="164"/>
      <c r="V3" s="164"/>
      <c r="W3" s="164"/>
      <c r="X3" s="164"/>
      <c r="Y3" s="164" t="s">
        <v>132</v>
      </c>
      <c r="Z3" s="164"/>
      <c r="AA3" s="164"/>
      <c r="AB3" s="164"/>
      <c r="AC3" s="164"/>
      <c r="AD3" s="164"/>
      <c r="AE3" s="164"/>
      <c r="AF3" s="164" t="s">
        <v>165</v>
      </c>
      <c r="AG3" s="164"/>
      <c r="AH3" s="164"/>
      <c r="AI3" s="164"/>
      <c r="AJ3" s="164"/>
      <c r="AK3" s="164"/>
      <c r="AL3" s="164"/>
      <c r="AM3" s="164" t="s">
        <v>133</v>
      </c>
      <c r="AN3" s="164"/>
      <c r="AO3" s="164"/>
      <c r="AP3" s="164"/>
      <c r="AQ3" s="164"/>
      <c r="AR3" s="164"/>
      <c r="AS3" s="164"/>
      <c r="AT3" s="164" t="s">
        <v>131</v>
      </c>
      <c r="AU3" s="164"/>
      <c r="AV3" s="164"/>
      <c r="AW3" s="164"/>
      <c r="AX3" s="164"/>
      <c r="AY3" s="164"/>
      <c r="AZ3" s="164"/>
      <c r="BA3" s="164" t="s">
        <v>132</v>
      </c>
      <c r="BB3" s="164"/>
      <c r="BC3" s="164"/>
      <c r="BD3" s="164"/>
      <c r="BE3" s="164"/>
      <c r="BF3" s="164"/>
      <c r="BG3" s="164"/>
      <c r="BH3" s="164" t="s">
        <v>133</v>
      </c>
      <c r="BI3" s="164"/>
      <c r="BJ3" s="164"/>
      <c r="BK3" s="164"/>
      <c r="BL3" s="164"/>
      <c r="BM3" s="164"/>
      <c r="BN3" s="164"/>
      <c r="BO3" s="29"/>
      <c r="BP3" s="30"/>
      <c r="BQ3" s="30"/>
    </row>
    <row r="4" spans="1:69" ht="23.25">
      <c r="A4" s="29"/>
      <c r="B4" s="30"/>
      <c r="C4" s="30"/>
      <c r="D4" s="46"/>
      <c r="E4" s="46"/>
      <c r="F4" s="46"/>
      <c r="G4" s="46"/>
      <c r="H4" s="46"/>
      <c r="I4" s="46"/>
      <c r="J4" s="46"/>
      <c r="K4" s="47"/>
      <c r="L4" s="47"/>
      <c r="M4" s="47"/>
      <c r="N4" s="47"/>
      <c r="O4" s="47"/>
      <c r="P4" s="48"/>
      <c r="Q4" s="48"/>
      <c r="R4" s="47"/>
      <c r="S4" s="47"/>
      <c r="T4" s="47"/>
      <c r="U4" s="47"/>
      <c r="V4" s="47"/>
      <c r="W4" s="48"/>
      <c r="X4" s="48"/>
      <c r="Y4" s="47"/>
      <c r="Z4" s="47"/>
      <c r="AA4" s="47"/>
      <c r="AB4" s="47"/>
      <c r="AC4" s="47"/>
      <c r="AD4" s="48"/>
      <c r="AE4" s="48"/>
      <c r="AF4" s="47"/>
      <c r="AG4" s="47"/>
      <c r="AH4" s="47"/>
      <c r="AI4" s="47"/>
      <c r="AJ4" s="47"/>
      <c r="AK4" s="48"/>
      <c r="AL4" s="48"/>
      <c r="AM4" s="47"/>
      <c r="AN4" s="47"/>
      <c r="AO4" s="47"/>
      <c r="AP4" s="47"/>
      <c r="AQ4" s="47"/>
      <c r="AR4" s="48"/>
      <c r="AS4" s="48"/>
      <c r="AT4" s="47"/>
      <c r="AU4" s="47"/>
      <c r="AV4" s="47"/>
      <c r="AW4" s="47"/>
      <c r="AX4" s="47"/>
      <c r="AY4" s="48"/>
      <c r="AZ4" s="48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29"/>
      <c r="BP4" s="30"/>
      <c r="BQ4" s="30"/>
    </row>
    <row r="5" spans="1:69" ht="15">
      <c r="A5" s="26" t="s">
        <v>47</v>
      </c>
      <c r="B5" s="31" t="s">
        <v>92</v>
      </c>
      <c r="C5" s="31" t="s">
        <v>93</v>
      </c>
      <c r="D5" s="26" t="s">
        <v>50</v>
      </c>
      <c r="E5" s="26" t="s">
        <v>94</v>
      </c>
      <c r="F5" s="26" t="s">
        <v>51</v>
      </c>
      <c r="G5" s="26" t="s">
        <v>52</v>
      </c>
      <c r="H5" s="26"/>
      <c r="I5" s="26"/>
      <c r="J5" s="26" t="s">
        <v>95</v>
      </c>
      <c r="K5" s="26" t="s">
        <v>50</v>
      </c>
      <c r="L5" s="26" t="s">
        <v>94</v>
      </c>
      <c r="M5" s="26" t="s">
        <v>51</v>
      </c>
      <c r="N5" s="26" t="s">
        <v>52</v>
      </c>
      <c r="O5" s="26"/>
      <c r="P5" s="26"/>
      <c r="Q5" s="26" t="s">
        <v>95</v>
      </c>
      <c r="R5" s="26" t="s">
        <v>50</v>
      </c>
      <c r="S5" s="26" t="s">
        <v>94</v>
      </c>
      <c r="T5" s="26" t="s">
        <v>51</v>
      </c>
      <c r="U5" s="26" t="s">
        <v>52</v>
      </c>
      <c r="V5" s="26"/>
      <c r="W5" s="26"/>
      <c r="X5" s="26" t="s">
        <v>95</v>
      </c>
      <c r="Y5" s="26" t="s">
        <v>50</v>
      </c>
      <c r="Z5" s="26" t="s">
        <v>94</v>
      </c>
      <c r="AA5" s="26" t="s">
        <v>51</v>
      </c>
      <c r="AB5" s="26" t="s">
        <v>52</v>
      </c>
      <c r="AC5" s="26"/>
      <c r="AD5" s="26"/>
      <c r="AE5" s="26" t="s">
        <v>95</v>
      </c>
      <c r="AF5" s="26" t="s">
        <v>50</v>
      </c>
      <c r="AG5" s="26" t="s">
        <v>94</v>
      </c>
      <c r="AH5" s="26" t="s">
        <v>51</v>
      </c>
      <c r="AI5" s="26" t="s">
        <v>52</v>
      </c>
      <c r="AJ5" s="26"/>
      <c r="AK5" s="26"/>
      <c r="AL5" s="26" t="s">
        <v>95</v>
      </c>
      <c r="AM5" s="26" t="s">
        <v>50</v>
      </c>
      <c r="AN5" s="26" t="s">
        <v>94</v>
      </c>
      <c r="AO5" s="26" t="s">
        <v>51</v>
      </c>
      <c r="AP5" s="26" t="s">
        <v>52</v>
      </c>
      <c r="AQ5" s="26"/>
      <c r="AR5" s="26"/>
      <c r="AS5" s="26" t="s">
        <v>95</v>
      </c>
      <c r="AT5" s="26" t="s">
        <v>50</v>
      </c>
      <c r="AU5" s="26" t="s">
        <v>94</v>
      </c>
      <c r="AV5" s="26" t="s">
        <v>51</v>
      </c>
      <c r="AW5" s="26"/>
      <c r="AX5" s="26" t="s">
        <v>52</v>
      </c>
      <c r="AY5" s="26"/>
      <c r="AZ5" s="26" t="s">
        <v>95</v>
      </c>
      <c r="BA5" s="26" t="s">
        <v>50</v>
      </c>
      <c r="BB5" s="26" t="s">
        <v>94</v>
      </c>
      <c r="BC5" s="26" t="s">
        <v>51</v>
      </c>
      <c r="BD5" s="26" t="s">
        <v>52</v>
      </c>
      <c r="BE5" s="26"/>
      <c r="BF5" s="26"/>
      <c r="BG5" s="26" t="s">
        <v>95</v>
      </c>
      <c r="BH5" s="26" t="s">
        <v>50</v>
      </c>
      <c r="BI5" s="26" t="s">
        <v>94</v>
      </c>
      <c r="BJ5" s="26" t="s">
        <v>51</v>
      </c>
      <c r="BK5" s="26" t="s">
        <v>52</v>
      </c>
      <c r="BL5" s="26"/>
      <c r="BM5" s="26"/>
      <c r="BN5" s="26" t="s">
        <v>95</v>
      </c>
      <c r="BO5" s="32" t="s">
        <v>96</v>
      </c>
      <c r="BP5" s="31" t="s">
        <v>97</v>
      </c>
      <c r="BQ5" s="33" t="s">
        <v>47</v>
      </c>
    </row>
    <row r="6" spans="1:69" ht="15">
      <c r="A6" s="26"/>
      <c r="B6" s="31" t="s">
        <v>56</v>
      </c>
      <c r="C6" s="31" t="s">
        <v>57</v>
      </c>
      <c r="D6" s="26" t="s">
        <v>58</v>
      </c>
      <c r="E6" s="26" t="s">
        <v>98</v>
      </c>
      <c r="F6" s="26" t="s">
        <v>59</v>
      </c>
      <c r="G6" s="26"/>
      <c r="H6" s="26"/>
      <c r="I6" s="26"/>
      <c r="J6" s="26" t="s">
        <v>60</v>
      </c>
      <c r="K6" s="26" t="s">
        <v>58</v>
      </c>
      <c r="L6" s="26" t="s">
        <v>98</v>
      </c>
      <c r="M6" s="26" t="s">
        <v>59</v>
      </c>
      <c r="N6" s="26"/>
      <c r="O6" s="26"/>
      <c r="P6" s="26"/>
      <c r="Q6" s="26" t="s">
        <v>60</v>
      </c>
      <c r="R6" s="26" t="s">
        <v>58</v>
      </c>
      <c r="S6" s="26" t="s">
        <v>98</v>
      </c>
      <c r="T6" s="26" t="s">
        <v>59</v>
      </c>
      <c r="U6" s="26"/>
      <c r="V6" s="26"/>
      <c r="W6" s="26"/>
      <c r="X6" s="26" t="s">
        <v>60</v>
      </c>
      <c r="Y6" s="26" t="s">
        <v>58</v>
      </c>
      <c r="Z6" s="26" t="s">
        <v>98</v>
      </c>
      <c r="AA6" s="26" t="s">
        <v>59</v>
      </c>
      <c r="AB6" s="26"/>
      <c r="AC6" s="26"/>
      <c r="AD6" s="26"/>
      <c r="AE6" s="26" t="s">
        <v>60</v>
      </c>
      <c r="AF6" s="26" t="s">
        <v>58</v>
      </c>
      <c r="AG6" s="26" t="s">
        <v>98</v>
      </c>
      <c r="AH6" s="26" t="s">
        <v>59</v>
      </c>
      <c r="AI6" s="26"/>
      <c r="AJ6" s="26"/>
      <c r="AK6" s="26"/>
      <c r="AL6" s="26" t="s">
        <v>60</v>
      </c>
      <c r="AM6" s="26" t="s">
        <v>58</v>
      </c>
      <c r="AN6" s="26" t="s">
        <v>98</v>
      </c>
      <c r="AO6" s="26" t="s">
        <v>59</v>
      </c>
      <c r="AP6" s="26"/>
      <c r="AQ6" s="26"/>
      <c r="AR6" s="26"/>
      <c r="AS6" s="26" t="s">
        <v>60</v>
      </c>
      <c r="AT6" s="26" t="s">
        <v>58</v>
      </c>
      <c r="AU6" s="26" t="s">
        <v>98</v>
      </c>
      <c r="AV6" s="26" t="s">
        <v>59</v>
      </c>
      <c r="AW6" s="26"/>
      <c r="AX6" s="26"/>
      <c r="AY6" s="26"/>
      <c r="AZ6" s="26" t="s">
        <v>60</v>
      </c>
      <c r="BA6" s="26" t="s">
        <v>58</v>
      </c>
      <c r="BB6" s="26" t="s">
        <v>98</v>
      </c>
      <c r="BC6" s="26" t="s">
        <v>59</v>
      </c>
      <c r="BD6" s="26"/>
      <c r="BE6" s="26"/>
      <c r="BF6" s="26"/>
      <c r="BG6" s="26" t="s">
        <v>60</v>
      </c>
      <c r="BH6" s="26" t="s">
        <v>58</v>
      </c>
      <c r="BI6" s="26" t="s">
        <v>98</v>
      </c>
      <c r="BJ6" s="26" t="s">
        <v>59</v>
      </c>
      <c r="BK6" s="26"/>
      <c r="BL6" s="26"/>
      <c r="BM6" s="26"/>
      <c r="BN6" s="26" t="s">
        <v>60</v>
      </c>
      <c r="BO6" s="32" t="s">
        <v>99</v>
      </c>
      <c r="BP6" s="31" t="s">
        <v>100</v>
      </c>
      <c r="BQ6" s="33"/>
    </row>
    <row r="7" spans="1:69" ht="15">
      <c r="A7" s="26"/>
      <c r="B7" s="31"/>
      <c r="C7" s="31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32"/>
      <c r="BP7" s="31"/>
      <c r="BQ7" s="33"/>
    </row>
    <row r="8" spans="1:69" ht="15">
      <c r="A8" s="34">
        <v>1</v>
      </c>
      <c r="B8" s="35" t="s">
        <v>166</v>
      </c>
      <c r="C8" s="35" t="s">
        <v>141</v>
      </c>
      <c r="D8" s="36">
        <v>18</v>
      </c>
      <c r="E8" s="36">
        <v>67</v>
      </c>
      <c r="F8" s="37">
        <v>5283</v>
      </c>
      <c r="G8" s="38">
        <f aca="true" t="shared" si="0" ref="G8:G15">((D8+E8)*100)/F8</f>
        <v>1.608934317622563</v>
      </c>
      <c r="H8" s="39">
        <f aca="true" t="shared" si="1" ref="H8:H15">SUM(D8/F8)*100</f>
        <v>0.34071550255536626</v>
      </c>
      <c r="I8" s="39">
        <f aca="true" t="shared" si="2" ref="I8:I15">SUM(E8/F8)*100</f>
        <v>1.2682188150671967</v>
      </c>
      <c r="J8" s="40">
        <f aca="true" t="shared" si="3" ref="J8:J15">ROUND(G8,4)</f>
        <v>1.6089</v>
      </c>
      <c r="K8" s="36"/>
      <c r="L8" s="36"/>
      <c r="M8" s="37">
        <v>0.1</v>
      </c>
      <c r="N8" s="38">
        <f aca="true" t="shared" si="4" ref="N8:N15">((K8+L8)*100)/M8</f>
        <v>0</v>
      </c>
      <c r="O8" s="39">
        <f aca="true" t="shared" si="5" ref="O8:O15">SUM(K8/M8)*100</f>
        <v>0</v>
      </c>
      <c r="P8" s="39">
        <f aca="true" t="shared" si="6" ref="P8:P15">SUM(L8/M8)*100</f>
        <v>0</v>
      </c>
      <c r="Q8" s="40">
        <f aca="true" t="shared" si="7" ref="Q8:Q15">ROUND(N8,4)</f>
        <v>0</v>
      </c>
      <c r="R8" s="36">
        <v>59</v>
      </c>
      <c r="S8" s="36">
        <v>56</v>
      </c>
      <c r="T8" s="37">
        <v>6842</v>
      </c>
      <c r="U8" s="38">
        <f aca="true" t="shared" si="8" ref="U8:U15">((R8+S8)*100)/T8</f>
        <v>1.6807950891552177</v>
      </c>
      <c r="V8" s="39">
        <f aca="true" t="shared" si="9" ref="V8:V15">SUM(R8/T8)*100</f>
        <v>0.8623209587839813</v>
      </c>
      <c r="W8" s="39">
        <f aca="true" t="shared" si="10" ref="W8:W15">SUM(S8/T8)*100</f>
        <v>0.8184741303712365</v>
      </c>
      <c r="X8" s="40">
        <f aca="true" t="shared" si="11" ref="X8:X15">ROUND(U8,4)</f>
        <v>1.6808</v>
      </c>
      <c r="Y8" s="36">
        <v>163</v>
      </c>
      <c r="Z8" s="36">
        <v>150</v>
      </c>
      <c r="AA8" s="37">
        <v>3641</v>
      </c>
      <c r="AB8" s="38">
        <f aca="true" t="shared" si="12" ref="AB8:AB15">((Y8+Z8)*100)/AA8</f>
        <v>8.596539412249381</v>
      </c>
      <c r="AC8" s="39">
        <f aca="true" t="shared" si="13" ref="AC8:AC15">SUM(Y8/AA8)*100</f>
        <v>4.476792090085142</v>
      </c>
      <c r="AD8" s="39">
        <f aca="true" t="shared" si="14" ref="AD8:AD15">SUM(Z8/AA8)*100</f>
        <v>4.11974732216424</v>
      </c>
      <c r="AE8" s="40">
        <f aca="true" t="shared" si="15" ref="AE8:AE15">ROUND(AB8,4)</f>
        <v>8.5965</v>
      </c>
      <c r="AF8" s="36"/>
      <c r="AG8" s="36"/>
      <c r="AH8" s="37">
        <v>0.1</v>
      </c>
      <c r="AI8" s="38">
        <f aca="true" t="shared" si="16" ref="AI8:AI15">((AF8+AG8)*100)/AH8</f>
        <v>0</v>
      </c>
      <c r="AJ8" s="39">
        <f aca="true" t="shared" si="17" ref="AJ8:AJ15">SUM(AF8/AH8)*100</f>
        <v>0</v>
      </c>
      <c r="AK8" s="39">
        <f aca="true" t="shared" si="18" ref="AK8:AK15">SUM(AG8/AH8)*100</f>
        <v>0</v>
      </c>
      <c r="AL8" s="40">
        <f aca="true" t="shared" si="19" ref="AL8:AL15">ROUND(AI8,4)</f>
        <v>0</v>
      </c>
      <c r="AM8" s="36"/>
      <c r="AN8" s="36"/>
      <c r="AO8" s="37">
        <v>0.1</v>
      </c>
      <c r="AP8" s="38">
        <f aca="true" t="shared" si="20" ref="AP8:AP15">((AM8+AN8)*100)/AO8</f>
        <v>0</v>
      </c>
      <c r="AQ8" s="39">
        <f aca="true" t="shared" si="21" ref="AQ8:AQ15">SUM(AM8/AO8)*100</f>
        <v>0</v>
      </c>
      <c r="AR8" s="39">
        <f aca="true" t="shared" si="22" ref="AR8:AR15">SUM(AN8/AO8)*100</f>
        <v>0</v>
      </c>
      <c r="AS8" s="40">
        <f aca="true" t="shared" si="23" ref="AS8:AS15">ROUND(AP8,4)</f>
        <v>0</v>
      </c>
      <c r="AT8" s="36"/>
      <c r="AU8" s="36"/>
      <c r="AV8" s="37">
        <v>0.1</v>
      </c>
      <c r="AW8" s="49">
        <f aca="true" t="shared" si="24" ref="AW8:AW15">((AT8+AU8)*100)/AV8</f>
        <v>0</v>
      </c>
      <c r="AX8" s="39">
        <f aca="true" t="shared" si="25" ref="AX8:AX15">SUM(AT8/AV8)*100</f>
        <v>0</v>
      </c>
      <c r="AY8" s="39">
        <f aca="true" t="shared" si="26" ref="AY8:AY15">SUM(AU8/AV8)*100</f>
        <v>0</v>
      </c>
      <c r="AZ8" s="40">
        <f aca="true" t="shared" si="27" ref="AZ8:AZ15">ROUND(AW8,4)</f>
        <v>0</v>
      </c>
      <c r="BA8" s="36"/>
      <c r="BB8" s="36"/>
      <c r="BC8" s="37">
        <v>0.1</v>
      </c>
      <c r="BD8" s="38">
        <f aca="true" t="shared" si="28" ref="BD8:BD15">((BA8+BB8)*100)/BC8</f>
        <v>0</v>
      </c>
      <c r="BE8" s="39">
        <f aca="true" t="shared" si="29" ref="BE8:BE15">SUM(BA8/BC8)*100</f>
        <v>0</v>
      </c>
      <c r="BF8" s="39">
        <f aca="true" t="shared" si="30" ref="BF8:BF15">SUM(BB8/BC8)*100</f>
        <v>0</v>
      </c>
      <c r="BG8" s="40">
        <f aca="true" t="shared" si="31" ref="BG8:BG15">ROUND(BD8,4)</f>
        <v>0</v>
      </c>
      <c r="BH8" s="36"/>
      <c r="BI8" s="36"/>
      <c r="BJ8" s="37">
        <v>0.1</v>
      </c>
      <c r="BK8" s="38">
        <f aca="true" t="shared" si="32" ref="BK8:BK15">((BH8+BI8)*100)/BJ8</f>
        <v>0</v>
      </c>
      <c r="BL8" s="39">
        <f aca="true" t="shared" si="33" ref="BL8:BL15">SUM(BH8/BJ8)*100</f>
        <v>0</v>
      </c>
      <c r="BM8" s="39">
        <f aca="true" t="shared" si="34" ref="BM8:BM15">SUM(BI8/BJ8)*100</f>
        <v>0</v>
      </c>
      <c r="BN8" s="40">
        <f aca="true" t="shared" si="35" ref="BN8:BN15">ROUND(BK8,4)</f>
        <v>0</v>
      </c>
      <c r="BO8" s="41">
        <f aca="true" t="shared" si="36" ref="BO8:BO15">COUNT(D8,E8,K8,L8,R8,S8,Y8,Z8,AF8,AG8,AM8,AN8,AT8,AU8,BA8,BB8,BH8,BI8)</f>
        <v>6</v>
      </c>
      <c r="BP8" s="42">
        <f aca="true" t="shared" si="37" ref="BP8:BP15">SUM(J8,Q8,X8,AE8,AL8,AS8,BG8,BN8)</f>
        <v>11.8862</v>
      </c>
      <c r="BQ8" s="34">
        <v>1</v>
      </c>
    </row>
    <row r="9" spans="1:69" ht="15">
      <c r="A9" s="34">
        <v>2</v>
      </c>
      <c r="B9" s="35" t="s">
        <v>167</v>
      </c>
      <c r="C9" s="35" t="s">
        <v>80</v>
      </c>
      <c r="D9" s="36"/>
      <c r="E9" s="36"/>
      <c r="F9" s="37">
        <v>0.1</v>
      </c>
      <c r="G9" s="38">
        <f t="shared" si="0"/>
        <v>0</v>
      </c>
      <c r="H9" s="39">
        <f t="shared" si="1"/>
        <v>0</v>
      </c>
      <c r="I9" s="39">
        <f t="shared" si="2"/>
        <v>0</v>
      </c>
      <c r="J9" s="40">
        <f t="shared" si="3"/>
        <v>0</v>
      </c>
      <c r="K9" s="36"/>
      <c r="L9" s="36"/>
      <c r="M9" s="37">
        <v>0.1</v>
      </c>
      <c r="N9" s="38">
        <f t="shared" si="4"/>
        <v>0</v>
      </c>
      <c r="O9" s="39">
        <f t="shared" si="5"/>
        <v>0</v>
      </c>
      <c r="P9" s="39">
        <f t="shared" si="6"/>
        <v>0</v>
      </c>
      <c r="Q9" s="40">
        <f t="shared" si="7"/>
        <v>0</v>
      </c>
      <c r="R9" s="36">
        <v>51</v>
      </c>
      <c r="S9" s="36">
        <v>98</v>
      </c>
      <c r="T9" s="37">
        <v>6842</v>
      </c>
      <c r="U9" s="38">
        <f t="shared" si="8"/>
        <v>2.177725811166326</v>
      </c>
      <c r="V9" s="39">
        <f t="shared" si="9"/>
        <v>0.7453960830166617</v>
      </c>
      <c r="W9" s="39">
        <f t="shared" si="10"/>
        <v>1.4323297281496639</v>
      </c>
      <c r="X9" s="40">
        <f t="shared" si="11"/>
        <v>2.1777</v>
      </c>
      <c r="Y9" s="36">
        <v>176</v>
      </c>
      <c r="Z9" s="36">
        <v>166</v>
      </c>
      <c r="AA9" s="37">
        <v>3641</v>
      </c>
      <c r="AB9" s="38">
        <f t="shared" si="12"/>
        <v>9.393023894534469</v>
      </c>
      <c r="AC9" s="39">
        <f t="shared" si="13"/>
        <v>4.833836858006042</v>
      </c>
      <c r="AD9" s="39">
        <f t="shared" si="14"/>
        <v>4.559187036528426</v>
      </c>
      <c r="AE9" s="40">
        <f t="shared" si="15"/>
        <v>9.393</v>
      </c>
      <c r="AF9" s="36">
        <v>194</v>
      </c>
      <c r="AG9" s="36">
        <v>32</v>
      </c>
      <c r="AH9" s="37">
        <v>3929</v>
      </c>
      <c r="AI9" s="38">
        <f t="shared" si="16"/>
        <v>5.7520997709340795</v>
      </c>
      <c r="AJ9" s="39">
        <f t="shared" si="17"/>
        <v>4.937643166200051</v>
      </c>
      <c r="AK9" s="39">
        <f t="shared" si="18"/>
        <v>0.814456604734029</v>
      </c>
      <c r="AL9" s="40">
        <f t="shared" si="19"/>
        <v>5.7521</v>
      </c>
      <c r="AM9" s="36"/>
      <c r="AN9" s="36"/>
      <c r="AO9" s="37">
        <v>0.1</v>
      </c>
      <c r="AP9" s="38">
        <f t="shared" si="20"/>
        <v>0</v>
      </c>
      <c r="AQ9" s="39">
        <f t="shared" si="21"/>
        <v>0</v>
      </c>
      <c r="AR9" s="39">
        <f t="shared" si="22"/>
        <v>0</v>
      </c>
      <c r="AS9" s="40">
        <f t="shared" si="23"/>
        <v>0</v>
      </c>
      <c r="AT9" s="36"/>
      <c r="AU9" s="36"/>
      <c r="AV9" s="37">
        <v>0.1</v>
      </c>
      <c r="AW9" s="49">
        <f t="shared" si="24"/>
        <v>0</v>
      </c>
      <c r="AX9" s="39">
        <f t="shared" si="25"/>
        <v>0</v>
      </c>
      <c r="AY9" s="39">
        <f t="shared" si="26"/>
        <v>0</v>
      </c>
      <c r="AZ9" s="40">
        <f t="shared" si="27"/>
        <v>0</v>
      </c>
      <c r="BA9" s="36"/>
      <c r="BB9" s="36"/>
      <c r="BC9" s="37">
        <v>0.1</v>
      </c>
      <c r="BD9" s="38">
        <f t="shared" si="28"/>
        <v>0</v>
      </c>
      <c r="BE9" s="39">
        <f t="shared" si="29"/>
        <v>0</v>
      </c>
      <c r="BF9" s="39">
        <f t="shared" si="30"/>
        <v>0</v>
      </c>
      <c r="BG9" s="40">
        <f t="shared" si="31"/>
        <v>0</v>
      </c>
      <c r="BH9" s="36"/>
      <c r="BI9" s="36"/>
      <c r="BJ9" s="37">
        <v>0.1</v>
      </c>
      <c r="BK9" s="38">
        <f t="shared" si="32"/>
        <v>0</v>
      </c>
      <c r="BL9" s="39">
        <f t="shared" si="33"/>
        <v>0</v>
      </c>
      <c r="BM9" s="39">
        <f t="shared" si="34"/>
        <v>0</v>
      </c>
      <c r="BN9" s="40">
        <f t="shared" si="35"/>
        <v>0</v>
      </c>
      <c r="BO9" s="41">
        <f t="shared" si="36"/>
        <v>6</v>
      </c>
      <c r="BP9" s="42">
        <f t="shared" si="37"/>
        <v>17.3228</v>
      </c>
      <c r="BQ9" s="34">
        <v>2</v>
      </c>
    </row>
    <row r="10" spans="1:69" ht="15">
      <c r="A10" s="34">
        <v>3</v>
      </c>
      <c r="B10" s="35" t="s">
        <v>168</v>
      </c>
      <c r="C10" s="35" t="s">
        <v>169</v>
      </c>
      <c r="D10" s="36">
        <v>3</v>
      </c>
      <c r="E10" s="36">
        <v>172</v>
      </c>
      <c r="F10" s="37">
        <v>1011</v>
      </c>
      <c r="G10" s="38">
        <f t="shared" si="0"/>
        <v>17.309594460929773</v>
      </c>
      <c r="H10" s="39">
        <f t="shared" si="1"/>
        <v>0.2967359050445104</v>
      </c>
      <c r="I10" s="39">
        <f t="shared" si="2"/>
        <v>17.012858555885263</v>
      </c>
      <c r="J10" s="40">
        <f t="shared" si="3"/>
        <v>17.3096</v>
      </c>
      <c r="K10" s="36"/>
      <c r="L10" s="36"/>
      <c r="M10" s="37">
        <v>0.1</v>
      </c>
      <c r="N10" s="38">
        <f t="shared" si="4"/>
        <v>0</v>
      </c>
      <c r="O10" s="39">
        <f t="shared" si="5"/>
        <v>0</v>
      </c>
      <c r="P10" s="39">
        <f t="shared" si="6"/>
        <v>0</v>
      </c>
      <c r="Q10" s="40">
        <f t="shared" si="7"/>
        <v>0</v>
      </c>
      <c r="R10" s="36">
        <v>15</v>
      </c>
      <c r="S10" s="36">
        <v>5</v>
      </c>
      <c r="T10" s="37">
        <v>2036</v>
      </c>
      <c r="U10" s="38">
        <f t="shared" si="8"/>
        <v>0.9823182711198428</v>
      </c>
      <c r="V10" s="39">
        <f t="shared" si="9"/>
        <v>0.7367387033398821</v>
      </c>
      <c r="W10" s="39">
        <f t="shared" si="10"/>
        <v>0.2455795677799607</v>
      </c>
      <c r="X10" s="40">
        <f t="shared" si="11"/>
        <v>0.9823</v>
      </c>
      <c r="Y10" s="36"/>
      <c r="Z10" s="36"/>
      <c r="AA10" s="37">
        <v>0.1</v>
      </c>
      <c r="AB10" s="38">
        <f t="shared" si="12"/>
        <v>0</v>
      </c>
      <c r="AC10" s="39">
        <f t="shared" si="13"/>
        <v>0</v>
      </c>
      <c r="AD10" s="39">
        <f t="shared" si="14"/>
        <v>0</v>
      </c>
      <c r="AE10" s="40">
        <f t="shared" si="15"/>
        <v>0</v>
      </c>
      <c r="AF10" s="36"/>
      <c r="AG10" s="36"/>
      <c r="AH10" s="37">
        <v>0.1</v>
      </c>
      <c r="AI10" s="38">
        <f t="shared" si="16"/>
        <v>0</v>
      </c>
      <c r="AJ10" s="39">
        <f t="shared" si="17"/>
        <v>0</v>
      </c>
      <c r="AK10" s="39">
        <f t="shared" si="18"/>
        <v>0</v>
      </c>
      <c r="AL10" s="40">
        <f t="shared" si="19"/>
        <v>0</v>
      </c>
      <c r="AM10" s="36">
        <v>36</v>
      </c>
      <c r="AN10" s="36">
        <v>8</v>
      </c>
      <c r="AO10" s="37">
        <v>1571</v>
      </c>
      <c r="AP10" s="38">
        <f t="shared" si="20"/>
        <v>2.800763844684914</v>
      </c>
      <c r="AQ10" s="39">
        <f t="shared" si="21"/>
        <v>2.2915340547422023</v>
      </c>
      <c r="AR10" s="39">
        <f t="shared" si="22"/>
        <v>0.5092297899427116</v>
      </c>
      <c r="AS10" s="40">
        <f t="shared" si="23"/>
        <v>2.8008</v>
      </c>
      <c r="AT10" s="36"/>
      <c r="AU10" s="36"/>
      <c r="AV10" s="37">
        <v>0.1</v>
      </c>
      <c r="AW10" s="49">
        <f t="shared" si="24"/>
        <v>0</v>
      </c>
      <c r="AX10" s="39">
        <f t="shared" si="25"/>
        <v>0</v>
      </c>
      <c r="AY10" s="39">
        <f t="shared" si="26"/>
        <v>0</v>
      </c>
      <c r="AZ10" s="40">
        <f t="shared" si="27"/>
        <v>0</v>
      </c>
      <c r="BA10" s="36"/>
      <c r="BB10" s="36"/>
      <c r="BC10" s="37">
        <v>0.1</v>
      </c>
      <c r="BD10" s="38">
        <f t="shared" si="28"/>
        <v>0</v>
      </c>
      <c r="BE10" s="39">
        <f t="shared" si="29"/>
        <v>0</v>
      </c>
      <c r="BF10" s="39">
        <f t="shared" si="30"/>
        <v>0</v>
      </c>
      <c r="BG10" s="40">
        <f t="shared" si="31"/>
        <v>0</v>
      </c>
      <c r="BH10" s="36"/>
      <c r="BI10" s="36"/>
      <c r="BJ10" s="37">
        <v>0.1</v>
      </c>
      <c r="BK10" s="38">
        <f t="shared" si="32"/>
        <v>0</v>
      </c>
      <c r="BL10" s="39">
        <f t="shared" si="33"/>
        <v>0</v>
      </c>
      <c r="BM10" s="39">
        <f t="shared" si="34"/>
        <v>0</v>
      </c>
      <c r="BN10" s="40">
        <f t="shared" si="35"/>
        <v>0</v>
      </c>
      <c r="BO10" s="41">
        <f t="shared" si="36"/>
        <v>6</v>
      </c>
      <c r="BP10" s="42">
        <f t="shared" si="37"/>
        <v>21.092699999999997</v>
      </c>
      <c r="BQ10" s="34">
        <v>3</v>
      </c>
    </row>
    <row r="11" spans="1:69" ht="15">
      <c r="A11" s="34">
        <v>4</v>
      </c>
      <c r="B11" s="35" t="s">
        <v>170</v>
      </c>
      <c r="C11" s="35" t="s">
        <v>171</v>
      </c>
      <c r="D11" s="36"/>
      <c r="E11" s="36"/>
      <c r="F11" s="37">
        <v>0.1</v>
      </c>
      <c r="G11" s="38">
        <f t="shared" si="0"/>
        <v>0</v>
      </c>
      <c r="H11" s="39">
        <f t="shared" si="1"/>
        <v>0</v>
      </c>
      <c r="I11" s="39">
        <f t="shared" si="2"/>
        <v>0</v>
      </c>
      <c r="J11" s="40">
        <f t="shared" si="3"/>
        <v>0</v>
      </c>
      <c r="K11" s="36"/>
      <c r="L11" s="36"/>
      <c r="M11" s="37">
        <v>0.1</v>
      </c>
      <c r="N11" s="38">
        <f t="shared" si="4"/>
        <v>0</v>
      </c>
      <c r="O11" s="39">
        <f t="shared" si="5"/>
        <v>0</v>
      </c>
      <c r="P11" s="39">
        <f t="shared" si="6"/>
        <v>0</v>
      </c>
      <c r="Q11" s="40">
        <f t="shared" si="7"/>
        <v>0</v>
      </c>
      <c r="R11" s="36">
        <v>30</v>
      </c>
      <c r="S11" s="36">
        <v>368</v>
      </c>
      <c r="T11" s="37">
        <v>6842</v>
      </c>
      <c r="U11" s="38">
        <f t="shared" si="8"/>
        <v>5.817012569424145</v>
      </c>
      <c r="V11" s="39">
        <f t="shared" si="9"/>
        <v>0.43846828412744815</v>
      </c>
      <c r="W11" s="39">
        <f t="shared" si="10"/>
        <v>5.378544285296697</v>
      </c>
      <c r="X11" s="40">
        <f t="shared" si="11"/>
        <v>5.817</v>
      </c>
      <c r="Y11" s="36"/>
      <c r="Z11" s="36"/>
      <c r="AA11" s="37">
        <v>0.1</v>
      </c>
      <c r="AB11" s="38">
        <f t="shared" si="12"/>
        <v>0</v>
      </c>
      <c r="AC11" s="39">
        <f t="shared" si="13"/>
        <v>0</v>
      </c>
      <c r="AD11" s="39">
        <f t="shared" si="14"/>
        <v>0</v>
      </c>
      <c r="AE11" s="40">
        <f t="shared" si="15"/>
        <v>0</v>
      </c>
      <c r="AF11" s="36">
        <v>214</v>
      </c>
      <c r="AG11" s="36">
        <v>60</v>
      </c>
      <c r="AH11" s="37">
        <v>3929</v>
      </c>
      <c r="AI11" s="38">
        <f t="shared" si="16"/>
        <v>6.973784678035123</v>
      </c>
      <c r="AJ11" s="39">
        <f t="shared" si="17"/>
        <v>5.44667854415882</v>
      </c>
      <c r="AK11" s="39">
        <f t="shared" si="18"/>
        <v>1.5271061338763043</v>
      </c>
      <c r="AL11" s="40">
        <f t="shared" si="19"/>
        <v>6.9738</v>
      </c>
      <c r="AM11" s="36">
        <v>63</v>
      </c>
      <c r="AN11" s="36">
        <v>123</v>
      </c>
      <c r="AO11" s="37">
        <v>2209</v>
      </c>
      <c r="AP11" s="38">
        <f t="shared" si="20"/>
        <v>8.420099592575825</v>
      </c>
      <c r="AQ11" s="39">
        <f t="shared" si="21"/>
        <v>2.851969216840199</v>
      </c>
      <c r="AR11" s="39">
        <f t="shared" si="22"/>
        <v>5.568130375735627</v>
      </c>
      <c r="AS11" s="40">
        <f t="shared" si="23"/>
        <v>8.4201</v>
      </c>
      <c r="AT11" s="36"/>
      <c r="AU11" s="36"/>
      <c r="AV11" s="37">
        <v>0.1</v>
      </c>
      <c r="AW11" s="49">
        <f t="shared" si="24"/>
        <v>0</v>
      </c>
      <c r="AX11" s="39">
        <f t="shared" si="25"/>
        <v>0</v>
      </c>
      <c r="AY11" s="39">
        <f t="shared" si="26"/>
        <v>0</v>
      </c>
      <c r="AZ11" s="40">
        <f t="shared" si="27"/>
        <v>0</v>
      </c>
      <c r="BA11" s="36"/>
      <c r="BB11" s="36"/>
      <c r="BC11" s="37">
        <v>0.1</v>
      </c>
      <c r="BD11" s="38">
        <f t="shared" si="28"/>
        <v>0</v>
      </c>
      <c r="BE11" s="39">
        <f t="shared" si="29"/>
        <v>0</v>
      </c>
      <c r="BF11" s="39">
        <f t="shared" si="30"/>
        <v>0</v>
      </c>
      <c r="BG11" s="40">
        <f t="shared" si="31"/>
        <v>0</v>
      </c>
      <c r="BH11" s="36"/>
      <c r="BI11" s="36"/>
      <c r="BJ11" s="37">
        <v>0.1</v>
      </c>
      <c r="BK11" s="38">
        <f t="shared" si="32"/>
        <v>0</v>
      </c>
      <c r="BL11" s="39">
        <f t="shared" si="33"/>
        <v>0</v>
      </c>
      <c r="BM11" s="39">
        <f t="shared" si="34"/>
        <v>0</v>
      </c>
      <c r="BN11" s="40">
        <f t="shared" si="35"/>
        <v>0</v>
      </c>
      <c r="BO11" s="41">
        <f t="shared" si="36"/>
        <v>6</v>
      </c>
      <c r="BP11" s="42">
        <f t="shared" si="37"/>
        <v>21.210900000000002</v>
      </c>
      <c r="BQ11" s="43">
        <v>4</v>
      </c>
    </row>
    <row r="12" spans="1:69" ht="15">
      <c r="A12" s="34">
        <v>5</v>
      </c>
      <c r="B12" s="35" t="s">
        <v>172</v>
      </c>
      <c r="C12" s="35" t="s">
        <v>173</v>
      </c>
      <c r="D12" s="36"/>
      <c r="E12" s="36"/>
      <c r="F12" s="37">
        <v>0.1</v>
      </c>
      <c r="G12" s="38">
        <f t="shared" si="0"/>
        <v>0</v>
      </c>
      <c r="H12" s="39">
        <f t="shared" si="1"/>
        <v>0</v>
      </c>
      <c r="I12" s="39">
        <f t="shared" si="2"/>
        <v>0</v>
      </c>
      <c r="J12" s="40">
        <f t="shared" si="3"/>
        <v>0</v>
      </c>
      <c r="K12" s="36"/>
      <c r="L12" s="36"/>
      <c r="M12" s="37">
        <v>0.1</v>
      </c>
      <c r="N12" s="38">
        <f t="shared" si="4"/>
        <v>0</v>
      </c>
      <c r="O12" s="39">
        <f t="shared" si="5"/>
        <v>0</v>
      </c>
      <c r="P12" s="39">
        <f t="shared" si="6"/>
        <v>0</v>
      </c>
      <c r="Q12" s="40">
        <f t="shared" si="7"/>
        <v>0</v>
      </c>
      <c r="R12" s="36">
        <v>43</v>
      </c>
      <c r="S12" s="36">
        <v>135</v>
      </c>
      <c r="T12" s="37">
        <v>6842</v>
      </c>
      <c r="U12" s="38">
        <f t="shared" si="8"/>
        <v>2.6015784858228588</v>
      </c>
      <c r="V12" s="39">
        <f t="shared" si="9"/>
        <v>0.6284712072493424</v>
      </c>
      <c r="W12" s="39">
        <f t="shared" si="10"/>
        <v>1.9731072785735166</v>
      </c>
      <c r="X12" s="40">
        <f t="shared" si="11"/>
        <v>2.6016</v>
      </c>
      <c r="Y12" s="36">
        <v>29</v>
      </c>
      <c r="Z12" s="36">
        <v>489</v>
      </c>
      <c r="AA12" s="37">
        <v>3641</v>
      </c>
      <c r="AB12" s="38">
        <f t="shared" si="12"/>
        <v>14.22686075254051</v>
      </c>
      <c r="AC12" s="39">
        <f t="shared" si="13"/>
        <v>0.7964844822850866</v>
      </c>
      <c r="AD12" s="39">
        <f t="shared" si="14"/>
        <v>13.430376270255422</v>
      </c>
      <c r="AE12" s="40">
        <f t="shared" si="15"/>
        <v>14.2269</v>
      </c>
      <c r="AF12" s="36"/>
      <c r="AG12" s="36"/>
      <c r="AH12" s="37">
        <v>0.1</v>
      </c>
      <c r="AI12" s="38">
        <f t="shared" si="16"/>
        <v>0</v>
      </c>
      <c r="AJ12" s="39">
        <f t="shared" si="17"/>
        <v>0</v>
      </c>
      <c r="AK12" s="39">
        <f t="shared" si="18"/>
        <v>0</v>
      </c>
      <c r="AL12" s="40">
        <f t="shared" si="19"/>
        <v>0</v>
      </c>
      <c r="AM12" s="36">
        <v>3</v>
      </c>
      <c r="AN12" s="36">
        <v>38</v>
      </c>
      <c r="AO12" s="37">
        <v>809</v>
      </c>
      <c r="AP12" s="38">
        <f t="shared" si="20"/>
        <v>5.067985166872682</v>
      </c>
      <c r="AQ12" s="39">
        <f t="shared" si="21"/>
        <v>0.3708281829419036</v>
      </c>
      <c r="AR12" s="39">
        <f t="shared" si="22"/>
        <v>4.697156983930779</v>
      </c>
      <c r="AS12" s="40">
        <f t="shared" si="23"/>
        <v>5.068</v>
      </c>
      <c r="AT12" s="36"/>
      <c r="AU12" s="36"/>
      <c r="AV12" s="37">
        <v>0.1</v>
      </c>
      <c r="AW12" s="49">
        <f t="shared" si="24"/>
        <v>0</v>
      </c>
      <c r="AX12" s="39">
        <f t="shared" si="25"/>
        <v>0</v>
      </c>
      <c r="AY12" s="39">
        <f t="shared" si="26"/>
        <v>0</v>
      </c>
      <c r="AZ12" s="40">
        <f t="shared" si="27"/>
        <v>0</v>
      </c>
      <c r="BA12" s="36"/>
      <c r="BB12" s="36"/>
      <c r="BC12" s="37">
        <v>0.1</v>
      </c>
      <c r="BD12" s="38">
        <f t="shared" si="28"/>
        <v>0</v>
      </c>
      <c r="BE12" s="39">
        <f t="shared" si="29"/>
        <v>0</v>
      </c>
      <c r="BF12" s="39">
        <f t="shared" si="30"/>
        <v>0</v>
      </c>
      <c r="BG12" s="40">
        <f t="shared" si="31"/>
        <v>0</v>
      </c>
      <c r="BH12" s="36"/>
      <c r="BI12" s="36"/>
      <c r="BJ12" s="37">
        <v>0.1</v>
      </c>
      <c r="BK12" s="38">
        <f t="shared" si="32"/>
        <v>0</v>
      </c>
      <c r="BL12" s="39">
        <f t="shared" si="33"/>
        <v>0</v>
      </c>
      <c r="BM12" s="39">
        <f t="shared" si="34"/>
        <v>0</v>
      </c>
      <c r="BN12" s="40">
        <f t="shared" si="35"/>
        <v>0</v>
      </c>
      <c r="BO12" s="41">
        <f t="shared" si="36"/>
        <v>6</v>
      </c>
      <c r="BP12" s="42">
        <f t="shared" si="37"/>
        <v>21.896500000000003</v>
      </c>
      <c r="BQ12" s="34">
        <v>5</v>
      </c>
    </row>
    <row r="13" spans="1:69" ht="15">
      <c r="A13" s="34">
        <v>6</v>
      </c>
      <c r="B13" s="44" t="s">
        <v>174</v>
      </c>
      <c r="C13" s="44" t="s">
        <v>175</v>
      </c>
      <c r="D13" s="36">
        <v>50</v>
      </c>
      <c r="E13" s="36">
        <v>339</v>
      </c>
      <c r="F13" s="37">
        <v>5283</v>
      </c>
      <c r="G13" s="45">
        <f t="shared" si="0"/>
        <v>7.363240583002082</v>
      </c>
      <c r="H13" s="39">
        <f t="shared" si="1"/>
        <v>0.9464319515426841</v>
      </c>
      <c r="I13" s="39">
        <f t="shared" si="2"/>
        <v>6.416808631459397</v>
      </c>
      <c r="J13" s="40">
        <f t="shared" si="3"/>
        <v>7.3632</v>
      </c>
      <c r="K13" s="36">
        <v>1</v>
      </c>
      <c r="L13" s="36">
        <v>9</v>
      </c>
      <c r="M13" s="37">
        <v>757</v>
      </c>
      <c r="N13" s="45">
        <f t="shared" si="4"/>
        <v>1.321003963011889</v>
      </c>
      <c r="O13" s="39">
        <f t="shared" si="5"/>
        <v>0.13210039630118892</v>
      </c>
      <c r="P13" s="39">
        <f t="shared" si="6"/>
        <v>1.1889035667107</v>
      </c>
      <c r="Q13" s="40">
        <f t="shared" si="7"/>
        <v>1.321</v>
      </c>
      <c r="R13" s="36"/>
      <c r="S13" s="36"/>
      <c r="T13" s="37">
        <v>0.1</v>
      </c>
      <c r="U13" s="45">
        <f t="shared" si="8"/>
        <v>0</v>
      </c>
      <c r="V13" s="39">
        <f t="shared" si="9"/>
        <v>0</v>
      </c>
      <c r="W13" s="39">
        <f t="shared" si="10"/>
        <v>0</v>
      </c>
      <c r="X13" s="40">
        <f t="shared" si="11"/>
        <v>0</v>
      </c>
      <c r="Y13" s="36"/>
      <c r="Z13" s="36"/>
      <c r="AA13" s="37">
        <v>0.1</v>
      </c>
      <c r="AB13" s="45">
        <f t="shared" si="12"/>
        <v>0</v>
      </c>
      <c r="AC13" s="39">
        <f t="shared" si="13"/>
        <v>0</v>
      </c>
      <c r="AD13" s="39">
        <f t="shared" si="14"/>
        <v>0</v>
      </c>
      <c r="AE13" s="40">
        <f t="shared" si="15"/>
        <v>0</v>
      </c>
      <c r="AF13" s="36">
        <v>118</v>
      </c>
      <c r="AG13" s="36">
        <v>406</v>
      </c>
      <c r="AH13" s="37">
        <v>3929</v>
      </c>
      <c r="AI13" s="45">
        <f t="shared" si="16"/>
        <v>13.336726902519725</v>
      </c>
      <c r="AJ13" s="39">
        <f t="shared" si="17"/>
        <v>3.003308729956732</v>
      </c>
      <c r="AK13" s="39">
        <f t="shared" si="18"/>
        <v>10.333418172562993</v>
      </c>
      <c r="AL13" s="40">
        <f t="shared" si="19"/>
        <v>13.3367</v>
      </c>
      <c r="AM13" s="36"/>
      <c r="AN13" s="36"/>
      <c r="AO13" s="37">
        <v>0.1</v>
      </c>
      <c r="AP13" s="45">
        <f t="shared" si="20"/>
        <v>0</v>
      </c>
      <c r="AQ13" s="39">
        <f t="shared" si="21"/>
        <v>0</v>
      </c>
      <c r="AR13" s="39">
        <f t="shared" si="22"/>
        <v>0</v>
      </c>
      <c r="AS13" s="40">
        <f t="shared" si="23"/>
        <v>0</v>
      </c>
      <c r="AT13" s="36"/>
      <c r="AU13" s="36"/>
      <c r="AV13" s="37">
        <v>0.1</v>
      </c>
      <c r="AW13" s="49">
        <f t="shared" si="24"/>
        <v>0</v>
      </c>
      <c r="AX13" s="39">
        <f t="shared" si="25"/>
        <v>0</v>
      </c>
      <c r="AY13" s="39">
        <f t="shared" si="26"/>
        <v>0</v>
      </c>
      <c r="AZ13" s="40">
        <f t="shared" si="27"/>
        <v>0</v>
      </c>
      <c r="BA13" s="36"/>
      <c r="BB13" s="36"/>
      <c r="BC13" s="37">
        <v>0.1</v>
      </c>
      <c r="BD13" s="45">
        <f t="shared" si="28"/>
        <v>0</v>
      </c>
      <c r="BE13" s="39">
        <f t="shared" si="29"/>
        <v>0</v>
      </c>
      <c r="BF13" s="39">
        <f t="shared" si="30"/>
        <v>0</v>
      </c>
      <c r="BG13" s="40">
        <f t="shared" si="31"/>
        <v>0</v>
      </c>
      <c r="BH13" s="36"/>
      <c r="BI13" s="36"/>
      <c r="BJ13" s="37">
        <v>0.1</v>
      </c>
      <c r="BK13" s="45">
        <f t="shared" si="32"/>
        <v>0</v>
      </c>
      <c r="BL13" s="39">
        <f t="shared" si="33"/>
        <v>0</v>
      </c>
      <c r="BM13" s="39">
        <f t="shared" si="34"/>
        <v>0</v>
      </c>
      <c r="BN13" s="40">
        <f t="shared" si="35"/>
        <v>0</v>
      </c>
      <c r="BO13" s="41">
        <f t="shared" si="36"/>
        <v>6</v>
      </c>
      <c r="BP13" s="42">
        <f t="shared" si="37"/>
        <v>22.0209</v>
      </c>
      <c r="BQ13" s="34">
        <v>6</v>
      </c>
    </row>
    <row r="14" spans="1:69" ht="15">
      <c r="A14" s="34">
        <v>7</v>
      </c>
      <c r="B14" s="35" t="s">
        <v>176</v>
      </c>
      <c r="C14" s="35" t="s">
        <v>177</v>
      </c>
      <c r="D14" s="36">
        <v>6</v>
      </c>
      <c r="E14" s="36">
        <v>21</v>
      </c>
      <c r="F14" s="37">
        <v>461</v>
      </c>
      <c r="G14" s="38">
        <f t="shared" si="0"/>
        <v>5.856832971800434</v>
      </c>
      <c r="H14" s="39">
        <f t="shared" si="1"/>
        <v>1.3015184381778742</v>
      </c>
      <c r="I14" s="39">
        <f t="shared" si="2"/>
        <v>4.55531453362256</v>
      </c>
      <c r="J14" s="40">
        <f t="shared" si="3"/>
        <v>5.8568</v>
      </c>
      <c r="K14" s="36">
        <v>62</v>
      </c>
      <c r="L14" s="36">
        <v>73</v>
      </c>
      <c r="M14" s="37">
        <v>6134</v>
      </c>
      <c r="N14" s="38">
        <f t="shared" si="4"/>
        <v>2.2008477339419628</v>
      </c>
      <c r="O14" s="39">
        <f t="shared" si="5"/>
        <v>1.0107597000326052</v>
      </c>
      <c r="P14" s="39">
        <f t="shared" si="6"/>
        <v>1.1900880339093578</v>
      </c>
      <c r="Q14" s="40">
        <f t="shared" si="7"/>
        <v>2.2008</v>
      </c>
      <c r="R14" s="36"/>
      <c r="S14" s="36"/>
      <c r="T14" s="37">
        <v>0.1</v>
      </c>
      <c r="U14" s="38">
        <f t="shared" si="8"/>
        <v>0</v>
      </c>
      <c r="V14" s="39">
        <f t="shared" si="9"/>
        <v>0</v>
      </c>
      <c r="W14" s="39">
        <f t="shared" si="10"/>
        <v>0</v>
      </c>
      <c r="X14" s="40">
        <f t="shared" si="11"/>
        <v>0</v>
      </c>
      <c r="Y14" s="36"/>
      <c r="Z14" s="36"/>
      <c r="AA14" s="37">
        <v>0.1</v>
      </c>
      <c r="AB14" s="38">
        <f t="shared" si="12"/>
        <v>0</v>
      </c>
      <c r="AC14" s="39">
        <f t="shared" si="13"/>
        <v>0</v>
      </c>
      <c r="AD14" s="39">
        <f t="shared" si="14"/>
        <v>0</v>
      </c>
      <c r="AE14" s="40">
        <f t="shared" si="15"/>
        <v>0</v>
      </c>
      <c r="AF14" s="36"/>
      <c r="AG14" s="36"/>
      <c r="AH14" s="37">
        <v>0.1</v>
      </c>
      <c r="AI14" s="38">
        <f t="shared" si="16"/>
        <v>0</v>
      </c>
      <c r="AJ14" s="39">
        <f t="shared" si="17"/>
        <v>0</v>
      </c>
      <c r="AK14" s="39">
        <f t="shared" si="18"/>
        <v>0</v>
      </c>
      <c r="AL14" s="40">
        <f t="shared" si="19"/>
        <v>0</v>
      </c>
      <c r="AM14" s="36">
        <v>45</v>
      </c>
      <c r="AN14" s="36">
        <v>270</v>
      </c>
      <c r="AO14" s="37">
        <v>2209</v>
      </c>
      <c r="AP14" s="38">
        <f t="shared" si="20"/>
        <v>14.259846084200996</v>
      </c>
      <c r="AQ14" s="39">
        <f t="shared" si="21"/>
        <v>2.0371208691715705</v>
      </c>
      <c r="AR14" s="39">
        <f t="shared" si="22"/>
        <v>12.222725215029426</v>
      </c>
      <c r="AS14" s="40">
        <f t="shared" si="23"/>
        <v>14.2598</v>
      </c>
      <c r="AT14" s="36"/>
      <c r="AU14" s="36"/>
      <c r="AV14" s="37">
        <v>0.1</v>
      </c>
      <c r="AW14" s="49">
        <f t="shared" si="24"/>
        <v>0</v>
      </c>
      <c r="AX14" s="39">
        <f t="shared" si="25"/>
        <v>0</v>
      </c>
      <c r="AY14" s="39">
        <f t="shared" si="26"/>
        <v>0</v>
      </c>
      <c r="AZ14" s="40">
        <f t="shared" si="27"/>
        <v>0</v>
      </c>
      <c r="BA14" s="36"/>
      <c r="BB14" s="36"/>
      <c r="BC14" s="37">
        <v>0.1</v>
      </c>
      <c r="BD14" s="38">
        <f t="shared" si="28"/>
        <v>0</v>
      </c>
      <c r="BE14" s="39">
        <f t="shared" si="29"/>
        <v>0</v>
      </c>
      <c r="BF14" s="39">
        <f t="shared" si="30"/>
        <v>0</v>
      </c>
      <c r="BG14" s="40">
        <f t="shared" si="31"/>
        <v>0</v>
      </c>
      <c r="BH14" s="36"/>
      <c r="BI14" s="36"/>
      <c r="BJ14" s="37">
        <v>0.1</v>
      </c>
      <c r="BK14" s="38">
        <f t="shared" si="32"/>
        <v>0</v>
      </c>
      <c r="BL14" s="39">
        <f t="shared" si="33"/>
        <v>0</v>
      </c>
      <c r="BM14" s="39">
        <f t="shared" si="34"/>
        <v>0</v>
      </c>
      <c r="BN14" s="40">
        <f t="shared" si="35"/>
        <v>0</v>
      </c>
      <c r="BO14" s="41">
        <f t="shared" si="36"/>
        <v>6</v>
      </c>
      <c r="BP14" s="42">
        <f t="shared" si="37"/>
        <v>22.3174</v>
      </c>
      <c r="BQ14" s="43">
        <v>7</v>
      </c>
    </row>
    <row r="15" spans="1:69" ht="15">
      <c r="A15" s="34">
        <v>8</v>
      </c>
      <c r="B15" s="35" t="s">
        <v>138</v>
      </c>
      <c r="C15" s="35" t="s">
        <v>139</v>
      </c>
      <c r="D15" s="36">
        <v>9</v>
      </c>
      <c r="E15" s="36">
        <v>18</v>
      </c>
      <c r="F15" s="37">
        <v>409</v>
      </c>
      <c r="G15" s="38">
        <f t="shared" si="0"/>
        <v>6.601466992665037</v>
      </c>
      <c r="H15" s="39">
        <f t="shared" si="1"/>
        <v>2.2004889975550124</v>
      </c>
      <c r="I15" s="39">
        <f t="shared" si="2"/>
        <v>4.400977995110025</v>
      </c>
      <c r="J15" s="40">
        <f t="shared" si="3"/>
        <v>6.6015</v>
      </c>
      <c r="K15" s="36"/>
      <c r="L15" s="36"/>
      <c r="M15" s="37">
        <v>0.1</v>
      </c>
      <c r="N15" s="38">
        <f t="shared" si="4"/>
        <v>0</v>
      </c>
      <c r="O15" s="39">
        <f t="shared" si="5"/>
        <v>0</v>
      </c>
      <c r="P15" s="39">
        <f t="shared" si="6"/>
        <v>0</v>
      </c>
      <c r="Q15" s="40">
        <f t="shared" si="7"/>
        <v>0</v>
      </c>
      <c r="R15" s="36"/>
      <c r="S15" s="36"/>
      <c r="T15" s="37">
        <v>0.1</v>
      </c>
      <c r="U15" s="38">
        <f t="shared" si="8"/>
        <v>0</v>
      </c>
      <c r="V15" s="39">
        <f t="shared" si="9"/>
        <v>0</v>
      </c>
      <c r="W15" s="39">
        <f t="shared" si="10"/>
        <v>0</v>
      </c>
      <c r="X15" s="40">
        <f t="shared" si="11"/>
        <v>0</v>
      </c>
      <c r="Y15" s="36">
        <v>3</v>
      </c>
      <c r="Z15" s="36">
        <v>19</v>
      </c>
      <c r="AA15" s="37">
        <v>972</v>
      </c>
      <c r="AB15" s="38">
        <f t="shared" si="12"/>
        <v>2.263374485596708</v>
      </c>
      <c r="AC15" s="39">
        <f t="shared" si="13"/>
        <v>0.30864197530864196</v>
      </c>
      <c r="AD15" s="39">
        <f t="shared" si="14"/>
        <v>1.954732510288066</v>
      </c>
      <c r="AE15" s="40">
        <f t="shared" si="15"/>
        <v>2.2634</v>
      </c>
      <c r="AF15" s="36"/>
      <c r="AG15" s="36"/>
      <c r="AH15" s="37">
        <v>0.1</v>
      </c>
      <c r="AI15" s="38">
        <f t="shared" si="16"/>
        <v>0</v>
      </c>
      <c r="AJ15" s="39">
        <f t="shared" si="17"/>
        <v>0</v>
      </c>
      <c r="AK15" s="39">
        <f t="shared" si="18"/>
        <v>0</v>
      </c>
      <c r="AL15" s="40">
        <f t="shared" si="19"/>
        <v>0</v>
      </c>
      <c r="AM15" s="36">
        <v>1205</v>
      </c>
      <c r="AN15" s="36">
        <v>43</v>
      </c>
      <c r="AO15" s="37">
        <v>6972</v>
      </c>
      <c r="AP15" s="38">
        <f t="shared" si="20"/>
        <v>17.900172117039588</v>
      </c>
      <c r="AQ15" s="39">
        <f t="shared" si="21"/>
        <v>17.283419391853126</v>
      </c>
      <c r="AR15" s="39">
        <f t="shared" si="22"/>
        <v>0.6167527251864601</v>
      </c>
      <c r="AS15" s="40">
        <f t="shared" si="23"/>
        <v>17.9002</v>
      </c>
      <c r="AT15" s="36"/>
      <c r="AU15" s="36"/>
      <c r="AV15" s="37">
        <v>0.1</v>
      </c>
      <c r="AW15" s="49">
        <f t="shared" si="24"/>
        <v>0</v>
      </c>
      <c r="AX15" s="39">
        <f t="shared" si="25"/>
        <v>0</v>
      </c>
      <c r="AY15" s="39">
        <f t="shared" si="26"/>
        <v>0</v>
      </c>
      <c r="AZ15" s="40">
        <f t="shared" si="27"/>
        <v>0</v>
      </c>
      <c r="BA15" s="36"/>
      <c r="BB15" s="36"/>
      <c r="BC15" s="37">
        <v>0.1</v>
      </c>
      <c r="BD15" s="38">
        <f t="shared" si="28"/>
        <v>0</v>
      </c>
      <c r="BE15" s="39">
        <f t="shared" si="29"/>
        <v>0</v>
      </c>
      <c r="BF15" s="39">
        <f t="shared" si="30"/>
        <v>0</v>
      </c>
      <c r="BG15" s="40">
        <f t="shared" si="31"/>
        <v>0</v>
      </c>
      <c r="BH15" s="36"/>
      <c r="BI15" s="36"/>
      <c r="BJ15" s="37">
        <v>0.1</v>
      </c>
      <c r="BK15" s="38">
        <f t="shared" si="32"/>
        <v>0</v>
      </c>
      <c r="BL15" s="39">
        <f t="shared" si="33"/>
        <v>0</v>
      </c>
      <c r="BM15" s="39">
        <f t="shared" si="34"/>
        <v>0</v>
      </c>
      <c r="BN15" s="40">
        <f t="shared" si="35"/>
        <v>0</v>
      </c>
      <c r="BO15" s="41">
        <f t="shared" si="36"/>
        <v>6</v>
      </c>
      <c r="BP15" s="42">
        <f t="shared" si="37"/>
        <v>26.7651</v>
      </c>
      <c r="BQ15" s="34">
        <v>8</v>
      </c>
    </row>
    <row r="16" spans="1:69" ht="15">
      <c r="A16" s="34">
        <v>9</v>
      </c>
      <c r="B16" s="35" t="s">
        <v>178</v>
      </c>
      <c r="C16" s="35" t="s">
        <v>179</v>
      </c>
      <c r="D16" s="51">
        <v>1009</v>
      </c>
      <c r="E16" s="51">
        <v>238</v>
      </c>
      <c r="F16" s="52">
        <v>5283</v>
      </c>
      <c r="G16" s="53">
        <v>23.60401287147454</v>
      </c>
      <c r="H16" s="54">
        <v>19.098996782131366</v>
      </c>
      <c r="I16" s="54">
        <v>4.505016089343177</v>
      </c>
      <c r="J16" s="55">
        <v>23.604</v>
      </c>
      <c r="K16" s="51">
        <v>100</v>
      </c>
      <c r="L16" s="51">
        <v>21</v>
      </c>
      <c r="M16" s="52">
        <v>1669</v>
      </c>
      <c r="N16" s="53">
        <v>7.249850209706411</v>
      </c>
      <c r="O16" s="54">
        <v>5.991611743559018</v>
      </c>
      <c r="P16" s="54">
        <v>1.2582384661473938</v>
      </c>
      <c r="Q16" s="55">
        <v>7.2499</v>
      </c>
      <c r="R16" s="51"/>
      <c r="S16" s="51"/>
      <c r="T16" s="52">
        <v>0.1</v>
      </c>
      <c r="U16" s="53">
        <v>0</v>
      </c>
      <c r="V16" s="54">
        <v>0</v>
      </c>
      <c r="W16" s="54">
        <v>0</v>
      </c>
      <c r="X16" s="55">
        <v>0</v>
      </c>
      <c r="Y16" s="51">
        <v>1</v>
      </c>
      <c r="Z16" s="51">
        <v>7</v>
      </c>
      <c r="AA16" s="52">
        <v>972</v>
      </c>
      <c r="AB16" s="53">
        <v>0.823045267489712</v>
      </c>
      <c r="AC16" s="54">
        <v>0.102880658436214</v>
      </c>
      <c r="AD16" s="54">
        <v>0.720164609053498</v>
      </c>
      <c r="AE16" s="55">
        <v>0.823</v>
      </c>
      <c r="AF16" s="51"/>
      <c r="AG16" s="51"/>
      <c r="AH16" s="52">
        <v>0.1</v>
      </c>
      <c r="AI16" s="53">
        <v>0</v>
      </c>
      <c r="AJ16" s="54">
        <v>0</v>
      </c>
      <c r="AK16" s="54">
        <v>0</v>
      </c>
      <c r="AL16" s="55">
        <v>0</v>
      </c>
      <c r="AM16" s="51"/>
      <c r="AN16" s="51"/>
      <c r="AO16" s="52">
        <v>0.1</v>
      </c>
      <c r="AP16" s="53">
        <v>0</v>
      </c>
      <c r="AQ16" s="54">
        <v>0</v>
      </c>
      <c r="AR16" s="54">
        <v>0</v>
      </c>
      <c r="AS16" s="55">
        <v>0</v>
      </c>
      <c r="AT16" s="51"/>
      <c r="AU16" s="51"/>
      <c r="AV16" s="52">
        <v>0.1</v>
      </c>
      <c r="AW16" s="56">
        <v>0</v>
      </c>
      <c r="AX16" s="54">
        <v>0</v>
      </c>
      <c r="AY16" s="54">
        <v>0</v>
      </c>
      <c r="AZ16" s="55">
        <v>0</v>
      </c>
      <c r="BA16" s="51"/>
      <c r="BB16" s="51"/>
      <c r="BC16" s="52">
        <v>0.1</v>
      </c>
      <c r="BD16" s="53">
        <v>0</v>
      </c>
      <c r="BE16" s="54">
        <v>0</v>
      </c>
      <c r="BF16" s="54">
        <v>0</v>
      </c>
      <c r="BG16" s="55">
        <v>0</v>
      </c>
      <c r="BH16" s="51"/>
      <c r="BI16" s="51"/>
      <c r="BJ16" s="52">
        <v>0.1</v>
      </c>
      <c r="BK16" s="53">
        <v>0</v>
      </c>
      <c r="BL16" s="54">
        <v>0</v>
      </c>
      <c r="BM16" s="54">
        <v>0</v>
      </c>
      <c r="BN16" s="55">
        <v>0</v>
      </c>
      <c r="BO16" s="57">
        <v>6</v>
      </c>
      <c r="BP16" s="42">
        <v>31.6769</v>
      </c>
      <c r="BQ16" s="34">
        <v>9</v>
      </c>
    </row>
    <row r="17" spans="1:69" ht="15">
      <c r="A17" s="34">
        <v>10</v>
      </c>
      <c r="B17" s="35" t="s">
        <v>180</v>
      </c>
      <c r="C17" s="35" t="s">
        <v>181</v>
      </c>
      <c r="D17" s="36">
        <v>445</v>
      </c>
      <c r="E17" s="36">
        <v>292</v>
      </c>
      <c r="F17" s="37">
        <v>5283</v>
      </c>
      <c r="G17" s="38">
        <f aca="true" t="shared" si="38" ref="G17:G22">((D17+E17)*100)/F17</f>
        <v>13.950406965739163</v>
      </c>
      <c r="H17" s="39">
        <f aca="true" t="shared" si="39" ref="H17:H22">SUM(D17/F17)*100</f>
        <v>8.42324436872989</v>
      </c>
      <c r="I17" s="39">
        <f aca="true" t="shared" si="40" ref="I17:I22">SUM(E17/F17)*100</f>
        <v>5.527162597009275</v>
      </c>
      <c r="J17" s="40">
        <f aca="true" t="shared" si="41" ref="J17:J22">ROUND(G17,4)</f>
        <v>13.9504</v>
      </c>
      <c r="K17" s="36"/>
      <c r="L17" s="36"/>
      <c r="M17" s="37">
        <v>0.1</v>
      </c>
      <c r="N17" s="38">
        <f aca="true" t="shared" si="42" ref="N17:N22">((K17+L17)*100)/M17</f>
        <v>0</v>
      </c>
      <c r="O17" s="39">
        <f aca="true" t="shared" si="43" ref="O17:O22">SUM(K17/M17)*100</f>
        <v>0</v>
      </c>
      <c r="P17" s="39">
        <f aca="true" t="shared" si="44" ref="P17:P22">SUM(L17/M17)*100</f>
        <v>0</v>
      </c>
      <c r="Q17" s="40">
        <f aca="true" t="shared" si="45" ref="Q17:Q22">ROUND(N17,4)</f>
        <v>0</v>
      </c>
      <c r="R17" s="36"/>
      <c r="S17" s="36"/>
      <c r="T17" s="37">
        <v>0.1</v>
      </c>
      <c r="U17" s="38">
        <f aca="true" t="shared" si="46" ref="U17:U22">((R17+S17)*100)/T17</f>
        <v>0</v>
      </c>
      <c r="V17" s="39">
        <f aca="true" t="shared" si="47" ref="V17:V22">SUM(R17/T17)*100</f>
        <v>0</v>
      </c>
      <c r="W17" s="39">
        <f aca="true" t="shared" si="48" ref="W17:W22">SUM(S17/T17)*100</f>
        <v>0</v>
      </c>
      <c r="X17" s="40">
        <f aca="true" t="shared" si="49" ref="X17:X22">ROUND(U17,4)</f>
        <v>0</v>
      </c>
      <c r="Y17" s="36"/>
      <c r="Z17" s="36"/>
      <c r="AA17" s="37">
        <v>0.1</v>
      </c>
      <c r="AB17" s="38">
        <f aca="true" t="shared" si="50" ref="AB17:AB22">((Y17+Z17)*100)/AA17</f>
        <v>0</v>
      </c>
      <c r="AC17" s="39">
        <f aca="true" t="shared" si="51" ref="AC17:AC22">SUM(Y17/AA17)*100</f>
        <v>0</v>
      </c>
      <c r="AD17" s="39">
        <f aca="true" t="shared" si="52" ref="AD17:AD22">SUM(Z17/AA17)*100</f>
        <v>0</v>
      </c>
      <c r="AE17" s="40">
        <f aca="true" t="shared" si="53" ref="AE17:AE22">ROUND(AB17,4)</f>
        <v>0</v>
      </c>
      <c r="AF17" s="36">
        <v>20</v>
      </c>
      <c r="AG17" s="36">
        <v>189</v>
      </c>
      <c r="AH17" s="37">
        <v>3929</v>
      </c>
      <c r="AI17" s="38">
        <f aca="true" t="shared" si="54" ref="AI17:AI22">((AF17+AG17)*100)/AH17</f>
        <v>5.319419699669127</v>
      </c>
      <c r="AJ17" s="39">
        <f aca="true" t="shared" si="55" ref="AJ17:AJ22">SUM(AF17/AH17)*100</f>
        <v>0.5090353779587682</v>
      </c>
      <c r="AK17" s="39">
        <f aca="true" t="shared" si="56" ref="AK17:AK22">SUM(AG17/AH17)*100</f>
        <v>4.810384321710359</v>
      </c>
      <c r="AL17" s="40">
        <f aca="true" t="shared" si="57" ref="AL17:AL22">ROUND(AI17,4)</f>
        <v>5.3194</v>
      </c>
      <c r="AM17" s="36">
        <v>834</v>
      </c>
      <c r="AN17" s="36">
        <v>346</v>
      </c>
      <c r="AO17" s="37">
        <v>6972</v>
      </c>
      <c r="AP17" s="38">
        <f aca="true" t="shared" si="58" ref="AP17:AP22">((AM17+AN17)*100)/AO17</f>
        <v>16.924842226047044</v>
      </c>
      <c r="AQ17" s="39">
        <f aca="true" t="shared" si="59" ref="AQ17:AQ22">SUM(AM17/AO17)*100</f>
        <v>11.962134251290877</v>
      </c>
      <c r="AR17" s="39">
        <f aca="true" t="shared" si="60" ref="AR17:AR22">SUM(AN17/AO17)*100</f>
        <v>4.962707974756167</v>
      </c>
      <c r="AS17" s="40">
        <f aca="true" t="shared" si="61" ref="AS17:AS22">ROUND(AP17,4)</f>
        <v>16.9248</v>
      </c>
      <c r="AT17" s="36"/>
      <c r="AU17" s="36"/>
      <c r="AV17" s="37">
        <v>0.1</v>
      </c>
      <c r="AW17" s="49">
        <f aca="true" t="shared" si="62" ref="AW17:AW22">((AT17+AU17)*100)/AV17</f>
        <v>0</v>
      </c>
      <c r="AX17" s="39">
        <f aca="true" t="shared" si="63" ref="AX17:AX22">SUM(AT17/AV17)*100</f>
        <v>0</v>
      </c>
      <c r="AY17" s="39">
        <f aca="true" t="shared" si="64" ref="AY17:AY22">SUM(AU17/AV17)*100</f>
        <v>0</v>
      </c>
      <c r="AZ17" s="40">
        <f aca="true" t="shared" si="65" ref="AZ17:AZ22">ROUND(AW17,4)</f>
        <v>0</v>
      </c>
      <c r="BA17" s="36"/>
      <c r="BB17" s="36"/>
      <c r="BC17" s="37">
        <v>0.1</v>
      </c>
      <c r="BD17" s="38">
        <f aca="true" t="shared" si="66" ref="BD17:BD22">((BA17+BB17)*100)/BC17</f>
        <v>0</v>
      </c>
      <c r="BE17" s="39">
        <f aca="true" t="shared" si="67" ref="BE17:BE22">SUM(BA17/BC17)*100</f>
        <v>0</v>
      </c>
      <c r="BF17" s="39">
        <f aca="true" t="shared" si="68" ref="BF17:BF22">SUM(BB17/BC17)*100</f>
        <v>0</v>
      </c>
      <c r="BG17" s="40">
        <f aca="true" t="shared" si="69" ref="BG17:BG22">ROUND(BD17,4)</f>
        <v>0</v>
      </c>
      <c r="BH17" s="36"/>
      <c r="BI17" s="36"/>
      <c r="BJ17" s="37">
        <v>0.1</v>
      </c>
      <c r="BK17" s="38">
        <f aca="true" t="shared" si="70" ref="BK17:BK22">((BH17+BI17)*100)/BJ17</f>
        <v>0</v>
      </c>
      <c r="BL17" s="39">
        <f aca="true" t="shared" si="71" ref="BL17:BL22">SUM(BH17/BJ17)*100</f>
        <v>0</v>
      </c>
      <c r="BM17" s="39">
        <f aca="true" t="shared" si="72" ref="BM17:BM22">SUM(BI17/BJ17)*100</f>
        <v>0</v>
      </c>
      <c r="BN17" s="40">
        <f aca="true" t="shared" si="73" ref="BN17:BN22">ROUND(BK17,4)</f>
        <v>0</v>
      </c>
      <c r="BO17" s="41">
        <f aca="true" t="shared" si="74" ref="BO17:BO22">COUNT(D17,E17,K17,L17,R17,S17,Y17,Z17,AF17,AG17,AM17,AN17,AT17,AU17,BA17,BB17,BH17,BI17)</f>
        <v>6</v>
      </c>
      <c r="BP17" s="42">
        <f aca="true" t="shared" si="75" ref="BP17:BP22">SUM(J17,Q17,X17,AE17,AL17,AS17,BG17,BN17)</f>
        <v>36.1946</v>
      </c>
      <c r="BQ17" s="34">
        <v>10</v>
      </c>
    </row>
    <row r="18" spans="1:69" ht="15">
      <c r="A18" s="34">
        <v>11</v>
      </c>
      <c r="B18" s="35" t="s">
        <v>182</v>
      </c>
      <c r="C18" s="35" t="s">
        <v>183</v>
      </c>
      <c r="D18" s="36">
        <v>4</v>
      </c>
      <c r="E18" s="36">
        <v>20</v>
      </c>
      <c r="F18" s="37">
        <v>409</v>
      </c>
      <c r="G18" s="38">
        <f t="shared" si="38"/>
        <v>5.8679706601467</v>
      </c>
      <c r="H18" s="39">
        <f t="shared" si="39"/>
        <v>0.9779951100244498</v>
      </c>
      <c r="I18" s="39">
        <f t="shared" si="40"/>
        <v>4.88997555012225</v>
      </c>
      <c r="J18" s="40">
        <f t="shared" si="41"/>
        <v>5.868</v>
      </c>
      <c r="K18" s="36">
        <v>50</v>
      </c>
      <c r="L18" s="36">
        <v>44</v>
      </c>
      <c r="M18" s="37">
        <v>1669</v>
      </c>
      <c r="N18" s="38">
        <f t="shared" si="42"/>
        <v>5.632115038945476</v>
      </c>
      <c r="O18" s="39">
        <f t="shared" si="43"/>
        <v>2.995805871779509</v>
      </c>
      <c r="P18" s="39">
        <f t="shared" si="44"/>
        <v>2.636309167165968</v>
      </c>
      <c r="Q18" s="40">
        <f t="shared" si="45"/>
        <v>5.6321</v>
      </c>
      <c r="R18" s="36">
        <v>310</v>
      </c>
      <c r="S18" s="36">
        <v>189</v>
      </c>
      <c r="T18" s="37">
        <v>1900</v>
      </c>
      <c r="U18" s="38">
        <f t="shared" si="46"/>
        <v>26.263157894736842</v>
      </c>
      <c r="V18" s="39">
        <f t="shared" si="47"/>
        <v>16.315789473684212</v>
      </c>
      <c r="W18" s="39">
        <f t="shared" si="48"/>
        <v>9.947368421052632</v>
      </c>
      <c r="X18" s="40">
        <f t="shared" si="49"/>
        <v>26.2632</v>
      </c>
      <c r="Y18" s="36"/>
      <c r="Z18" s="36"/>
      <c r="AA18" s="37">
        <v>0.1</v>
      </c>
      <c r="AB18" s="38">
        <f t="shared" si="50"/>
        <v>0</v>
      </c>
      <c r="AC18" s="39">
        <f t="shared" si="51"/>
        <v>0</v>
      </c>
      <c r="AD18" s="39">
        <f t="shared" si="52"/>
        <v>0</v>
      </c>
      <c r="AE18" s="40">
        <f t="shared" si="53"/>
        <v>0</v>
      </c>
      <c r="AF18" s="36"/>
      <c r="AG18" s="36"/>
      <c r="AH18" s="37">
        <v>0.1</v>
      </c>
      <c r="AI18" s="38">
        <f t="shared" si="54"/>
        <v>0</v>
      </c>
      <c r="AJ18" s="39">
        <f t="shared" si="55"/>
        <v>0</v>
      </c>
      <c r="AK18" s="39">
        <f t="shared" si="56"/>
        <v>0</v>
      </c>
      <c r="AL18" s="40">
        <f t="shared" si="57"/>
        <v>0</v>
      </c>
      <c r="AM18" s="36"/>
      <c r="AN18" s="36"/>
      <c r="AO18" s="37">
        <v>0.1</v>
      </c>
      <c r="AP18" s="38">
        <f t="shared" si="58"/>
        <v>0</v>
      </c>
      <c r="AQ18" s="39">
        <f t="shared" si="59"/>
        <v>0</v>
      </c>
      <c r="AR18" s="39">
        <f t="shared" si="60"/>
        <v>0</v>
      </c>
      <c r="AS18" s="40">
        <f t="shared" si="61"/>
        <v>0</v>
      </c>
      <c r="AT18" s="36"/>
      <c r="AU18" s="36"/>
      <c r="AV18" s="37">
        <v>0.1</v>
      </c>
      <c r="AW18" s="49">
        <f t="shared" si="62"/>
        <v>0</v>
      </c>
      <c r="AX18" s="39">
        <f t="shared" si="63"/>
        <v>0</v>
      </c>
      <c r="AY18" s="39">
        <f t="shared" si="64"/>
        <v>0</v>
      </c>
      <c r="AZ18" s="40">
        <f t="shared" si="65"/>
        <v>0</v>
      </c>
      <c r="BA18" s="36"/>
      <c r="BB18" s="36"/>
      <c r="BC18" s="37">
        <v>0.1</v>
      </c>
      <c r="BD18" s="38">
        <f t="shared" si="66"/>
        <v>0</v>
      </c>
      <c r="BE18" s="39">
        <f t="shared" si="67"/>
        <v>0</v>
      </c>
      <c r="BF18" s="39">
        <f t="shared" si="68"/>
        <v>0</v>
      </c>
      <c r="BG18" s="40">
        <f t="shared" si="69"/>
        <v>0</v>
      </c>
      <c r="BH18" s="36"/>
      <c r="BI18" s="36"/>
      <c r="BJ18" s="37">
        <v>0.1</v>
      </c>
      <c r="BK18" s="38">
        <f t="shared" si="70"/>
        <v>0</v>
      </c>
      <c r="BL18" s="39">
        <f t="shared" si="71"/>
        <v>0</v>
      </c>
      <c r="BM18" s="39">
        <f t="shared" si="72"/>
        <v>0</v>
      </c>
      <c r="BN18" s="40">
        <f t="shared" si="73"/>
        <v>0</v>
      </c>
      <c r="BO18" s="41">
        <f t="shared" si="74"/>
        <v>6</v>
      </c>
      <c r="BP18" s="42">
        <f t="shared" si="75"/>
        <v>37.7633</v>
      </c>
      <c r="BQ18" s="43">
        <v>11</v>
      </c>
    </row>
    <row r="19" spans="1:69" ht="15">
      <c r="A19" s="34">
        <v>12</v>
      </c>
      <c r="B19" s="35" t="s">
        <v>184</v>
      </c>
      <c r="C19" s="35" t="s">
        <v>185</v>
      </c>
      <c r="D19" s="36"/>
      <c r="E19" s="36"/>
      <c r="F19" s="37">
        <v>0.1</v>
      </c>
      <c r="G19" s="38">
        <f t="shared" si="38"/>
        <v>0</v>
      </c>
      <c r="H19" s="39">
        <f t="shared" si="39"/>
        <v>0</v>
      </c>
      <c r="I19" s="39">
        <f t="shared" si="40"/>
        <v>0</v>
      </c>
      <c r="J19" s="40">
        <f t="shared" si="41"/>
        <v>0</v>
      </c>
      <c r="K19" s="36">
        <v>6</v>
      </c>
      <c r="L19" s="36">
        <v>432</v>
      </c>
      <c r="M19" s="37">
        <v>6134</v>
      </c>
      <c r="N19" s="38">
        <f t="shared" si="42"/>
        <v>7.140528203456146</v>
      </c>
      <c r="O19" s="39">
        <f t="shared" si="43"/>
        <v>0.097815454841865</v>
      </c>
      <c r="P19" s="39">
        <f t="shared" si="44"/>
        <v>7.0427127486142815</v>
      </c>
      <c r="Q19" s="40">
        <f t="shared" si="45"/>
        <v>7.1405</v>
      </c>
      <c r="R19" s="36">
        <v>276</v>
      </c>
      <c r="S19" s="36">
        <v>818</v>
      </c>
      <c r="T19" s="37">
        <v>6842</v>
      </c>
      <c r="U19" s="38">
        <f t="shared" si="46"/>
        <v>15.989476761180942</v>
      </c>
      <c r="V19" s="39">
        <f t="shared" si="47"/>
        <v>4.033908213972523</v>
      </c>
      <c r="W19" s="39">
        <f t="shared" si="48"/>
        <v>11.955568547208419</v>
      </c>
      <c r="X19" s="40">
        <f t="shared" si="49"/>
        <v>15.9895</v>
      </c>
      <c r="Y19" s="36">
        <v>107</v>
      </c>
      <c r="Z19" s="36">
        <v>465</v>
      </c>
      <c r="AA19" s="37">
        <v>3641</v>
      </c>
      <c r="AB19" s="38">
        <f t="shared" si="50"/>
        <v>15.709969788519638</v>
      </c>
      <c r="AC19" s="39">
        <f t="shared" si="51"/>
        <v>2.9387530898104917</v>
      </c>
      <c r="AD19" s="39">
        <f t="shared" si="52"/>
        <v>12.771216698709145</v>
      </c>
      <c r="AE19" s="40">
        <f t="shared" si="53"/>
        <v>15.71</v>
      </c>
      <c r="AF19" s="36"/>
      <c r="AG19" s="36"/>
      <c r="AH19" s="37">
        <v>0.1</v>
      </c>
      <c r="AI19" s="38">
        <f t="shared" si="54"/>
        <v>0</v>
      </c>
      <c r="AJ19" s="39">
        <f t="shared" si="55"/>
        <v>0</v>
      </c>
      <c r="AK19" s="39">
        <f t="shared" si="56"/>
        <v>0</v>
      </c>
      <c r="AL19" s="40">
        <f t="shared" si="57"/>
        <v>0</v>
      </c>
      <c r="AM19" s="36"/>
      <c r="AN19" s="36"/>
      <c r="AO19" s="37">
        <v>0.1</v>
      </c>
      <c r="AP19" s="38">
        <f t="shared" si="58"/>
        <v>0</v>
      </c>
      <c r="AQ19" s="39">
        <f t="shared" si="59"/>
        <v>0</v>
      </c>
      <c r="AR19" s="39">
        <f t="shared" si="60"/>
        <v>0</v>
      </c>
      <c r="AS19" s="40">
        <f t="shared" si="61"/>
        <v>0</v>
      </c>
      <c r="AT19" s="36"/>
      <c r="AU19" s="36"/>
      <c r="AV19" s="37">
        <v>0.1</v>
      </c>
      <c r="AW19" s="49">
        <f t="shared" si="62"/>
        <v>0</v>
      </c>
      <c r="AX19" s="39">
        <f t="shared" si="63"/>
        <v>0</v>
      </c>
      <c r="AY19" s="39">
        <f t="shared" si="64"/>
        <v>0</v>
      </c>
      <c r="AZ19" s="40">
        <f t="shared" si="65"/>
        <v>0</v>
      </c>
      <c r="BA19" s="36"/>
      <c r="BB19" s="36"/>
      <c r="BC19" s="37">
        <v>0.1</v>
      </c>
      <c r="BD19" s="38">
        <f t="shared" si="66"/>
        <v>0</v>
      </c>
      <c r="BE19" s="39">
        <f t="shared" si="67"/>
        <v>0</v>
      </c>
      <c r="BF19" s="39">
        <f t="shared" si="68"/>
        <v>0</v>
      </c>
      <c r="BG19" s="40">
        <f t="shared" si="69"/>
        <v>0</v>
      </c>
      <c r="BH19" s="36"/>
      <c r="BI19" s="36"/>
      <c r="BJ19" s="37">
        <v>0.1</v>
      </c>
      <c r="BK19" s="38">
        <f t="shared" si="70"/>
        <v>0</v>
      </c>
      <c r="BL19" s="39">
        <f t="shared" si="71"/>
        <v>0</v>
      </c>
      <c r="BM19" s="39">
        <f t="shared" si="72"/>
        <v>0</v>
      </c>
      <c r="BN19" s="40">
        <f t="shared" si="73"/>
        <v>0</v>
      </c>
      <c r="BO19" s="41">
        <f t="shared" si="74"/>
        <v>6</v>
      </c>
      <c r="BP19" s="42">
        <f t="shared" si="75"/>
        <v>38.84</v>
      </c>
      <c r="BQ19" s="34">
        <v>12</v>
      </c>
    </row>
    <row r="20" spans="1:69" ht="15">
      <c r="A20" s="34">
        <v>13</v>
      </c>
      <c r="B20" s="35" t="s">
        <v>186</v>
      </c>
      <c r="C20" s="35" t="s">
        <v>187</v>
      </c>
      <c r="D20" s="36">
        <v>888</v>
      </c>
      <c r="E20" s="36">
        <v>88</v>
      </c>
      <c r="F20" s="37">
        <v>5283</v>
      </c>
      <c r="G20" s="38">
        <f t="shared" si="38"/>
        <v>18.474351694113192</v>
      </c>
      <c r="H20" s="39">
        <f t="shared" si="39"/>
        <v>16.808631459398068</v>
      </c>
      <c r="I20" s="39">
        <f t="shared" si="40"/>
        <v>1.665720234715124</v>
      </c>
      <c r="J20" s="40">
        <f t="shared" si="41"/>
        <v>18.4744</v>
      </c>
      <c r="K20" s="36">
        <v>114</v>
      </c>
      <c r="L20" s="36">
        <v>575</v>
      </c>
      <c r="M20" s="37">
        <v>6134</v>
      </c>
      <c r="N20" s="38">
        <f t="shared" si="42"/>
        <v>11.2324747310075</v>
      </c>
      <c r="O20" s="39">
        <f t="shared" si="43"/>
        <v>1.8584936419954352</v>
      </c>
      <c r="P20" s="39">
        <f t="shared" si="44"/>
        <v>9.373981089012064</v>
      </c>
      <c r="Q20" s="40">
        <f t="shared" si="45"/>
        <v>11.2325</v>
      </c>
      <c r="R20" s="36"/>
      <c r="S20" s="36"/>
      <c r="T20" s="37">
        <v>0.1</v>
      </c>
      <c r="U20" s="38">
        <f t="shared" si="46"/>
        <v>0</v>
      </c>
      <c r="V20" s="39">
        <f t="shared" si="47"/>
        <v>0</v>
      </c>
      <c r="W20" s="39">
        <f t="shared" si="48"/>
        <v>0</v>
      </c>
      <c r="X20" s="40">
        <f t="shared" si="49"/>
        <v>0</v>
      </c>
      <c r="Y20" s="36"/>
      <c r="Z20" s="36"/>
      <c r="AA20" s="37">
        <v>0.1</v>
      </c>
      <c r="AB20" s="38">
        <f t="shared" si="50"/>
        <v>0</v>
      </c>
      <c r="AC20" s="39">
        <f t="shared" si="51"/>
        <v>0</v>
      </c>
      <c r="AD20" s="39">
        <f t="shared" si="52"/>
        <v>0</v>
      </c>
      <c r="AE20" s="40">
        <f t="shared" si="53"/>
        <v>0</v>
      </c>
      <c r="AF20" s="36">
        <v>21</v>
      </c>
      <c r="AG20" s="36">
        <v>58</v>
      </c>
      <c r="AH20" s="37">
        <v>662</v>
      </c>
      <c r="AI20" s="38">
        <f t="shared" si="54"/>
        <v>11.933534743202417</v>
      </c>
      <c r="AJ20" s="39">
        <f t="shared" si="55"/>
        <v>3.1722054380664653</v>
      </c>
      <c r="AK20" s="39">
        <f t="shared" si="56"/>
        <v>8.761329305135952</v>
      </c>
      <c r="AL20" s="40">
        <f t="shared" si="57"/>
        <v>11.9335</v>
      </c>
      <c r="AM20" s="36"/>
      <c r="AN20" s="36"/>
      <c r="AO20" s="37">
        <v>0.1</v>
      </c>
      <c r="AP20" s="38">
        <f t="shared" si="58"/>
        <v>0</v>
      </c>
      <c r="AQ20" s="39">
        <f t="shared" si="59"/>
        <v>0</v>
      </c>
      <c r="AR20" s="39">
        <f t="shared" si="60"/>
        <v>0</v>
      </c>
      <c r="AS20" s="40">
        <f t="shared" si="61"/>
        <v>0</v>
      </c>
      <c r="AT20" s="36"/>
      <c r="AU20" s="36"/>
      <c r="AV20" s="37">
        <v>0.1</v>
      </c>
      <c r="AW20" s="49">
        <f t="shared" si="62"/>
        <v>0</v>
      </c>
      <c r="AX20" s="39">
        <f t="shared" si="63"/>
        <v>0</v>
      </c>
      <c r="AY20" s="39">
        <f t="shared" si="64"/>
        <v>0</v>
      </c>
      <c r="AZ20" s="40">
        <f t="shared" si="65"/>
        <v>0</v>
      </c>
      <c r="BA20" s="36"/>
      <c r="BB20" s="36"/>
      <c r="BC20" s="37">
        <v>0.1</v>
      </c>
      <c r="BD20" s="38">
        <f t="shared" si="66"/>
        <v>0</v>
      </c>
      <c r="BE20" s="39">
        <f t="shared" si="67"/>
        <v>0</v>
      </c>
      <c r="BF20" s="39">
        <f t="shared" si="68"/>
        <v>0</v>
      </c>
      <c r="BG20" s="40">
        <f t="shared" si="69"/>
        <v>0</v>
      </c>
      <c r="BH20" s="36"/>
      <c r="BI20" s="36"/>
      <c r="BJ20" s="37">
        <v>0.1</v>
      </c>
      <c r="BK20" s="38">
        <f t="shared" si="70"/>
        <v>0</v>
      </c>
      <c r="BL20" s="39">
        <f t="shared" si="71"/>
        <v>0</v>
      </c>
      <c r="BM20" s="39">
        <f t="shared" si="72"/>
        <v>0</v>
      </c>
      <c r="BN20" s="40">
        <f t="shared" si="73"/>
        <v>0</v>
      </c>
      <c r="BO20" s="41">
        <f t="shared" si="74"/>
        <v>6</v>
      </c>
      <c r="BP20" s="42">
        <f t="shared" si="75"/>
        <v>41.6404</v>
      </c>
      <c r="BQ20" s="34">
        <v>13</v>
      </c>
    </row>
    <row r="21" spans="1:69" ht="15">
      <c r="A21" s="34">
        <v>14</v>
      </c>
      <c r="B21" s="35" t="s">
        <v>188</v>
      </c>
      <c r="C21" s="35" t="s">
        <v>189</v>
      </c>
      <c r="D21" s="36"/>
      <c r="E21" s="36"/>
      <c r="F21" s="37">
        <v>0.1</v>
      </c>
      <c r="G21" s="38">
        <f t="shared" si="38"/>
        <v>0</v>
      </c>
      <c r="H21" s="39">
        <f t="shared" si="39"/>
        <v>0</v>
      </c>
      <c r="I21" s="39">
        <f t="shared" si="40"/>
        <v>0</v>
      </c>
      <c r="J21" s="40">
        <f t="shared" si="41"/>
        <v>0</v>
      </c>
      <c r="K21" s="36">
        <v>8</v>
      </c>
      <c r="L21" s="36">
        <v>384</v>
      </c>
      <c r="M21" s="37">
        <v>2222</v>
      </c>
      <c r="N21" s="38">
        <f t="shared" si="42"/>
        <v>17.64176417641764</v>
      </c>
      <c r="O21" s="39">
        <f t="shared" si="43"/>
        <v>0.36003600360036003</v>
      </c>
      <c r="P21" s="39">
        <f t="shared" si="44"/>
        <v>17.28172817281728</v>
      </c>
      <c r="Q21" s="40">
        <f t="shared" si="45"/>
        <v>17.6418</v>
      </c>
      <c r="R21" s="36">
        <v>130</v>
      </c>
      <c r="S21" s="36">
        <v>255</v>
      </c>
      <c r="T21" s="37">
        <v>2036</v>
      </c>
      <c r="U21" s="38">
        <f t="shared" si="46"/>
        <v>18.909626719056973</v>
      </c>
      <c r="V21" s="39">
        <f t="shared" si="47"/>
        <v>6.385068762278978</v>
      </c>
      <c r="W21" s="39">
        <f t="shared" si="48"/>
        <v>12.524557956777995</v>
      </c>
      <c r="X21" s="40">
        <f t="shared" si="49"/>
        <v>18.9096</v>
      </c>
      <c r="Y21" s="36"/>
      <c r="Z21" s="36"/>
      <c r="AA21" s="37">
        <v>0.1</v>
      </c>
      <c r="AB21" s="38">
        <f t="shared" si="50"/>
        <v>0</v>
      </c>
      <c r="AC21" s="39">
        <f t="shared" si="51"/>
        <v>0</v>
      </c>
      <c r="AD21" s="39">
        <f t="shared" si="52"/>
        <v>0</v>
      </c>
      <c r="AE21" s="40">
        <f t="shared" si="53"/>
        <v>0</v>
      </c>
      <c r="AF21" s="36"/>
      <c r="AG21" s="36"/>
      <c r="AH21" s="37">
        <v>0.1</v>
      </c>
      <c r="AI21" s="38">
        <f t="shared" si="54"/>
        <v>0</v>
      </c>
      <c r="AJ21" s="39">
        <f t="shared" si="55"/>
        <v>0</v>
      </c>
      <c r="AK21" s="39">
        <f t="shared" si="56"/>
        <v>0</v>
      </c>
      <c r="AL21" s="40">
        <f t="shared" si="57"/>
        <v>0</v>
      </c>
      <c r="AM21" s="36">
        <v>350</v>
      </c>
      <c r="AN21" s="36">
        <v>555</v>
      </c>
      <c r="AO21" s="37">
        <v>6972</v>
      </c>
      <c r="AP21" s="38">
        <f t="shared" si="58"/>
        <v>12.98049340218015</v>
      </c>
      <c r="AQ21" s="39">
        <f t="shared" si="59"/>
        <v>5.020080321285141</v>
      </c>
      <c r="AR21" s="39">
        <f t="shared" si="60"/>
        <v>7.960413080895008</v>
      </c>
      <c r="AS21" s="40">
        <f t="shared" si="61"/>
        <v>12.9805</v>
      </c>
      <c r="AT21" s="36"/>
      <c r="AU21" s="36"/>
      <c r="AV21" s="37">
        <v>0.1</v>
      </c>
      <c r="AW21" s="49">
        <f t="shared" si="62"/>
        <v>0</v>
      </c>
      <c r="AX21" s="39">
        <f t="shared" si="63"/>
        <v>0</v>
      </c>
      <c r="AY21" s="39">
        <f t="shared" si="64"/>
        <v>0</v>
      </c>
      <c r="AZ21" s="40">
        <f t="shared" si="65"/>
        <v>0</v>
      </c>
      <c r="BA21" s="36"/>
      <c r="BB21" s="36"/>
      <c r="BC21" s="37">
        <v>0.1</v>
      </c>
      <c r="BD21" s="38">
        <f t="shared" si="66"/>
        <v>0</v>
      </c>
      <c r="BE21" s="39">
        <f t="shared" si="67"/>
        <v>0</v>
      </c>
      <c r="BF21" s="39">
        <f t="shared" si="68"/>
        <v>0</v>
      </c>
      <c r="BG21" s="40">
        <f t="shared" si="69"/>
        <v>0</v>
      </c>
      <c r="BH21" s="36"/>
      <c r="BI21" s="36"/>
      <c r="BJ21" s="37">
        <v>0.1</v>
      </c>
      <c r="BK21" s="38">
        <f t="shared" si="70"/>
        <v>0</v>
      </c>
      <c r="BL21" s="39">
        <f t="shared" si="71"/>
        <v>0</v>
      </c>
      <c r="BM21" s="39">
        <f t="shared" si="72"/>
        <v>0</v>
      </c>
      <c r="BN21" s="40">
        <f t="shared" si="73"/>
        <v>0</v>
      </c>
      <c r="BO21" s="41">
        <f t="shared" si="74"/>
        <v>6</v>
      </c>
      <c r="BP21" s="42">
        <f t="shared" si="75"/>
        <v>49.5319</v>
      </c>
      <c r="BQ21" s="34">
        <v>14</v>
      </c>
    </row>
    <row r="22" spans="1:69" ht="15">
      <c r="A22" s="34">
        <v>15</v>
      </c>
      <c r="B22" s="35" t="s">
        <v>69</v>
      </c>
      <c r="C22" s="35" t="s">
        <v>70</v>
      </c>
      <c r="D22" s="36"/>
      <c r="E22" s="36"/>
      <c r="F22" s="37">
        <v>0.1</v>
      </c>
      <c r="G22" s="38">
        <f t="shared" si="38"/>
        <v>0</v>
      </c>
      <c r="H22" s="39">
        <f t="shared" si="39"/>
        <v>0</v>
      </c>
      <c r="I22" s="39">
        <f t="shared" si="40"/>
        <v>0</v>
      </c>
      <c r="J22" s="40">
        <f t="shared" si="41"/>
        <v>0</v>
      </c>
      <c r="K22" s="36"/>
      <c r="L22" s="36"/>
      <c r="M22" s="37">
        <v>0.1</v>
      </c>
      <c r="N22" s="38">
        <f t="shared" si="42"/>
        <v>0</v>
      </c>
      <c r="O22" s="39">
        <f t="shared" si="43"/>
        <v>0</v>
      </c>
      <c r="P22" s="39">
        <f t="shared" si="44"/>
        <v>0</v>
      </c>
      <c r="Q22" s="40">
        <f t="shared" si="45"/>
        <v>0</v>
      </c>
      <c r="R22" s="36">
        <v>344</v>
      </c>
      <c r="S22" s="36">
        <v>1320</v>
      </c>
      <c r="T22" s="37">
        <v>6842</v>
      </c>
      <c r="U22" s="38">
        <f t="shared" si="46"/>
        <v>24.320374159602455</v>
      </c>
      <c r="V22" s="39">
        <f t="shared" si="47"/>
        <v>5.027769657994739</v>
      </c>
      <c r="W22" s="39">
        <f t="shared" si="48"/>
        <v>19.292604501607716</v>
      </c>
      <c r="X22" s="40">
        <f t="shared" si="49"/>
        <v>24.3204</v>
      </c>
      <c r="Y22" s="36">
        <v>75</v>
      </c>
      <c r="Z22" s="36">
        <v>16</v>
      </c>
      <c r="AA22" s="37">
        <v>3641</v>
      </c>
      <c r="AB22" s="38">
        <f t="shared" si="50"/>
        <v>2.499313375446306</v>
      </c>
      <c r="AC22" s="39">
        <f t="shared" si="51"/>
        <v>2.05987366108212</v>
      </c>
      <c r="AD22" s="39">
        <f t="shared" si="52"/>
        <v>0.43943971436418566</v>
      </c>
      <c r="AE22" s="40">
        <f t="shared" si="53"/>
        <v>2.4993</v>
      </c>
      <c r="AF22" s="36"/>
      <c r="AG22" s="36"/>
      <c r="AH22" s="37">
        <v>0.1</v>
      </c>
      <c r="AI22" s="38">
        <f t="shared" si="54"/>
        <v>0</v>
      </c>
      <c r="AJ22" s="39">
        <f t="shared" si="55"/>
        <v>0</v>
      </c>
      <c r="AK22" s="39">
        <f t="shared" si="56"/>
        <v>0</v>
      </c>
      <c r="AL22" s="40">
        <f t="shared" si="57"/>
        <v>0</v>
      </c>
      <c r="AM22" s="36">
        <v>258</v>
      </c>
      <c r="AN22" s="36">
        <v>293</v>
      </c>
      <c r="AO22" s="37">
        <v>2209</v>
      </c>
      <c r="AP22" s="38">
        <f t="shared" si="58"/>
        <v>24.94341330918968</v>
      </c>
      <c r="AQ22" s="39">
        <f t="shared" si="59"/>
        <v>11.67949298325034</v>
      </c>
      <c r="AR22" s="39">
        <f t="shared" si="60"/>
        <v>13.263920325939338</v>
      </c>
      <c r="AS22" s="40">
        <f t="shared" si="61"/>
        <v>24.9434</v>
      </c>
      <c r="AT22" s="36"/>
      <c r="AU22" s="36"/>
      <c r="AV22" s="37">
        <v>0.1</v>
      </c>
      <c r="AW22" s="49">
        <f t="shared" si="62"/>
        <v>0</v>
      </c>
      <c r="AX22" s="39">
        <f t="shared" si="63"/>
        <v>0</v>
      </c>
      <c r="AY22" s="39">
        <f t="shared" si="64"/>
        <v>0</v>
      </c>
      <c r="AZ22" s="40">
        <f t="shared" si="65"/>
        <v>0</v>
      </c>
      <c r="BA22" s="36"/>
      <c r="BB22" s="36"/>
      <c r="BC22" s="37">
        <v>0.1</v>
      </c>
      <c r="BD22" s="38">
        <f t="shared" si="66"/>
        <v>0</v>
      </c>
      <c r="BE22" s="39">
        <f t="shared" si="67"/>
        <v>0</v>
      </c>
      <c r="BF22" s="39">
        <f t="shared" si="68"/>
        <v>0</v>
      </c>
      <c r="BG22" s="40">
        <f t="shared" si="69"/>
        <v>0</v>
      </c>
      <c r="BH22" s="36"/>
      <c r="BI22" s="36"/>
      <c r="BJ22" s="37">
        <v>0.1</v>
      </c>
      <c r="BK22" s="38">
        <f t="shared" si="70"/>
        <v>0</v>
      </c>
      <c r="BL22" s="39">
        <f t="shared" si="71"/>
        <v>0</v>
      </c>
      <c r="BM22" s="39">
        <f t="shared" si="72"/>
        <v>0</v>
      </c>
      <c r="BN22" s="40">
        <f t="shared" si="73"/>
        <v>0</v>
      </c>
      <c r="BO22" s="41">
        <f t="shared" si="74"/>
        <v>6</v>
      </c>
      <c r="BP22" s="42">
        <f t="shared" si="75"/>
        <v>51.763099999999994</v>
      </c>
      <c r="BQ22" s="34">
        <v>15</v>
      </c>
    </row>
    <row r="32" ht="15">
      <c r="B32" t="s">
        <v>21</v>
      </c>
    </row>
  </sheetData>
  <sheetProtection/>
  <mergeCells count="9">
    <mergeCell ref="AT3:AZ3"/>
    <mergeCell ref="BA3:BG3"/>
    <mergeCell ref="BH3:BN3"/>
    <mergeCell ref="D3:J3"/>
    <mergeCell ref="K3:Q3"/>
    <mergeCell ref="R3:X3"/>
    <mergeCell ref="Y3:AE3"/>
    <mergeCell ref="AF3:AL3"/>
    <mergeCell ref="AM3:AS3"/>
  </mergeCells>
  <conditionalFormatting sqref="H8:I22 O8:P22 V8:W22 AC8:AD22 AJ8:AK22 AQ8:AR22 AX8:AY22 BE8:BF22 BL8:BM22">
    <cfRule type="cellIs" priority="1" dxfId="84" operator="greaterThan" stopIfTrue="1">
      <formula>20</formula>
    </cfRule>
  </conditionalFormatting>
  <printOptions/>
  <pageMargins left="0.7000000000000001" right="0.7000000000000001" top="0.75" bottom="0.75" header="0.30000000000000004" footer="0.30000000000000004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20.00390625" style="0" customWidth="1"/>
    <col min="3" max="3" width="13.7109375" style="0" customWidth="1"/>
    <col min="4" max="6" width="7.421875" style="0" customWidth="1"/>
    <col min="7" max="9" width="7.421875" style="0" hidden="1" customWidth="1"/>
    <col min="10" max="13" width="7.421875" style="0" customWidth="1"/>
    <col min="14" max="16" width="7.421875" style="0" hidden="1" customWidth="1"/>
    <col min="17" max="20" width="7.421875" style="0" customWidth="1"/>
    <col min="21" max="23" width="7.421875" style="0" hidden="1" customWidth="1"/>
    <col min="24" max="27" width="7.421875" style="0" customWidth="1"/>
    <col min="28" max="30" width="7.421875" style="0" hidden="1" customWidth="1"/>
    <col min="31" max="34" width="7.421875" style="0" customWidth="1"/>
    <col min="35" max="37" width="7.421875" style="0" hidden="1" customWidth="1"/>
    <col min="38" max="38" width="7.421875" style="0" customWidth="1"/>
    <col min="39" max="45" width="7.421875" style="0" hidden="1" customWidth="1"/>
    <col min="46" max="46" width="5.140625" style="0" customWidth="1"/>
    <col min="47" max="47" width="9.140625" style="0" customWidth="1"/>
    <col min="48" max="48" width="4.7109375" style="0" customWidth="1"/>
    <col min="49" max="49" width="9.140625" style="0" customWidth="1"/>
  </cols>
  <sheetData>
    <row r="1" spans="1:48" ht="15">
      <c r="A1" s="23"/>
      <c r="B1" s="24" t="s">
        <v>190</v>
      </c>
      <c r="C1" s="58"/>
      <c r="D1" s="25"/>
      <c r="E1" s="23"/>
      <c r="F1" s="26"/>
      <c r="G1" s="26"/>
      <c r="H1" s="26"/>
      <c r="I1" s="26"/>
      <c r="J1" s="26"/>
      <c r="K1" s="23"/>
      <c r="L1" s="23"/>
      <c r="M1" s="26"/>
      <c r="N1" s="26"/>
      <c r="O1" s="26"/>
      <c r="P1" s="26"/>
      <c r="Q1" s="26"/>
      <c r="R1" s="23"/>
      <c r="S1" s="23"/>
      <c r="T1" s="26"/>
      <c r="U1" s="26"/>
      <c r="V1" s="26"/>
      <c r="W1" s="26"/>
      <c r="X1" s="26"/>
      <c r="Y1" s="23"/>
      <c r="Z1" s="23"/>
      <c r="AA1" s="26"/>
      <c r="AB1" s="26"/>
      <c r="AC1" s="26"/>
      <c r="AD1" s="26"/>
      <c r="AE1" s="26"/>
      <c r="AF1" s="23"/>
      <c r="AG1" s="23"/>
      <c r="AH1" s="27"/>
      <c r="AI1" s="23"/>
      <c r="AJ1" s="26"/>
      <c r="AK1" s="26"/>
      <c r="AL1" s="23"/>
      <c r="AM1" s="23"/>
      <c r="AN1" s="23"/>
      <c r="AO1" s="27"/>
      <c r="AP1" s="23"/>
      <c r="AQ1" s="26"/>
      <c r="AR1" s="26"/>
      <c r="AS1" s="23"/>
      <c r="AT1" s="23"/>
      <c r="AU1" s="28"/>
      <c r="AV1" s="28"/>
    </row>
    <row r="2" spans="1:48" ht="15">
      <c r="A2" s="23"/>
      <c r="B2" s="24" t="s">
        <v>40</v>
      </c>
      <c r="C2" s="24"/>
      <c r="D2" s="23"/>
      <c r="E2" s="23"/>
      <c r="F2" s="26"/>
      <c r="G2" s="26"/>
      <c r="H2" s="26"/>
      <c r="I2" s="26"/>
      <c r="J2" s="26"/>
      <c r="K2" s="23"/>
      <c r="L2" s="23"/>
      <c r="M2" s="26"/>
      <c r="N2" s="26"/>
      <c r="O2" s="26"/>
      <c r="P2" s="26"/>
      <c r="Q2" s="26"/>
      <c r="R2" s="23"/>
      <c r="S2" s="23"/>
      <c r="T2" s="26"/>
      <c r="U2" s="26"/>
      <c r="V2" s="26"/>
      <c r="W2" s="26"/>
      <c r="X2" s="26"/>
      <c r="Y2" s="23"/>
      <c r="Z2" s="23"/>
      <c r="AA2" s="26"/>
      <c r="AB2" s="26"/>
      <c r="AC2" s="26"/>
      <c r="AD2" s="26"/>
      <c r="AE2" s="26"/>
      <c r="AF2" s="23"/>
      <c r="AG2" s="23"/>
      <c r="AH2" s="27"/>
      <c r="AI2" s="23"/>
      <c r="AJ2" s="26"/>
      <c r="AK2" s="26"/>
      <c r="AL2" s="23"/>
      <c r="AM2" s="23"/>
      <c r="AN2" s="23"/>
      <c r="AO2" s="27"/>
      <c r="AP2" s="23"/>
      <c r="AQ2" s="26"/>
      <c r="AR2" s="26"/>
      <c r="AS2" s="23"/>
      <c r="AT2" s="23"/>
      <c r="AU2" s="28"/>
      <c r="AV2" s="28"/>
    </row>
    <row r="3" spans="1:48" ht="15">
      <c r="A3" s="29"/>
      <c r="B3" s="30"/>
      <c r="C3" s="30"/>
      <c r="D3" s="29"/>
      <c r="E3" s="29"/>
      <c r="F3" s="59"/>
      <c r="G3" s="59"/>
      <c r="H3" s="59"/>
      <c r="I3" s="59"/>
      <c r="J3" s="59"/>
      <c r="K3" s="29"/>
      <c r="L3" s="29"/>
      <c r="M3" s="59"/>
      <c r="N3" s="59"/>
      <c r="O3" s="59"/>
      <c r="P3" s="59"/>
      <c r="Q3" s="59"/>
      <c r="R3" s="29"/>
      <c r="S3" s="29"/>
      <c r="T3" s="59"/>
      <c r="U3" s="59"/>
      <c r="V3" s="59"/>
      <c r="W3" s="59"/>
      <c r="X3" s="59"/>
      <c r="Y3" s="29"/>
      <c r="Z3" s="29"/>
      <c r="AA3" s="60"/>
      <c r="AB3" s="60"/>
      <c r="AC3" s="59"/>
      <c r="AD3" s="59"/>
      <c r="AE3" s="60"/>
      <c r="AF3" s="29"/>
      <c r="AG3" s="29"/>
      <c r="AH3" s="61"/>
      <c r="AI3" s="29"/>
      <c r="AJ3" s="59"/>
      <c r="AK3" s="59"/>
      <c r="AL3" s="29"/>
      <c r="AM3" s="29"/>
      <c r="AN3" s="29"/>
      <c r="AO3" s="61"/>
      <c r="AP3" s="29"/>
      <c r="AQ3" s="59"/>
      <c r="AR3" s="59"/>
      <c r="AS3" s="29"/>
      <c r="AT3" s="29"/>
      <c r="AU3" s="30"/>
      <c r="AV3" s="30"/>
    </row>
    <row r="4" spans="1:48" ht="15">
      <c r="A4" s="26" t="s">
        <v>47</v>
      </c>
      <c r="B4" s="31" t="s">
        <v>92</v>
      </c>
      <c r="C4" s="31" t="s">
        <v>93</v>
      </c>
      <c r="D4" s="26" t="s">
        <v>50</v>
      </c>
      <c r="E4" s="26" t="s">
        <v>94</v>
      </c>
      <c r="F4" s="26" t="s">
        <v>51</v>
      </c>
      <c r="G4" s="26" t="s">
        <v>52</v>
      </c>
      <c r="H4" s="26"/>
      <c r="I4" s="26"/>
      <c r="J4" s="26" t="s">
        <v>95</v>
      </c>
      <c r="K4" s="26" t="s">
        <v>50</v>
      </c>
      <c r="L4" s="26" t="s">
        <v>94</v>
      </c>
      <c r="M4" s="26" t="s">
        <v>51</v>
      </c>
      <c r="N4" s="26" t="s">
        <v>52</v>
      </c>
      <c r="O4" s="26"/>
      <c r="P4" s="26"/>
      <c r="Q4" s="26" t="s">
        <v>95</v>
      </c>
      <c r="R4" s="26" t="s">
        <v>50</v>
      </c>
      <c r="S4" s="26" t="s">
        <v>94</v>
      </c>
      <c r="T4" s="26" t="s">
        <v>51</v>
      </c>
      <c r="U4" s="26" t="s">
        <v>52</v>
      </c>
      <c r="V4" s="26"/>
      <c r="W4" s="26"/>
      <c r="X4" s="26" t="s">
        <v>95</v>
      </c>
      <c r="Y4" s="26" t="s">
        <v>50</v>
      </c>
      <c r="Z4" s="26" t="s">
        <v>94</v>
      </c>
      <c r="AA4" s="26" t="s">
        <v>51</v>
      </c>
      <c r="AB4" s="26" t="s">
        <v>52</v>
      </c>
      <c r="AC4" s="26"/>
      <c r="AD4" s="26"/>
      <c r="AE4" s="26" t="s">
        <v>95</v>
      </c>
      <c r="AF4" s="26" t="s">
        <v>50</v>
      </c>
      <c r="AG4" s="26" t="s">
        <v>94</v>
      </c>
      <c r="AH4" s="26" t="s">
        <v>51</v>
      </c>
      <c r="AI4" s="26" t="s">
        <v>52</v>
      </c>
      <c r="AJ4" s="26"/>
      <c r="AK4" s="26"/>
      <c r="AL4" s="26" t="s">
        <v>95</v>
      </c>
      <c r="AM4" s="26" t="s">
        <v>50</v>
      </c>
      <c r="AN4" s="26" t="s">
        <v>94</v>
      </c>
      <c r="AO4" s="26" t="s">
        <v>51</v>
      </c>
      <c r="AP4" s="26" t="s">
        <v>52</v>
      </c>
      <c r="AQ4" s="26"/>
      <c r="AR4" s="26"/>
      <c r="AS4" s="26" t="s">
        <v>95</v>
      </c>
      <c r="AT4" s="32" t="s">
        <v>96</v>
      </c>
      <c r="AU4" s="31" t="s">
        <v>97</v>
      </c>
      <c r="AV4" s="33" t="s">
        <v>47</v>
      </c>
    </row>
    <row r="5" spans="1:48" ht="15">
      <c r="A5" s="26"/>
      <c r="B5" s="31" t="s">
        <v>56</v>
      </c>
      <c r="C5" s="31" t="s">
        <v>57</v>
      </c>
      <c r="D5" s="26" t="s">
        <v>58</v>
      </c>
      <c r="E5" s="26" t="s">
        <v>98</v>
      </c>
      <c r="F5" s="26" t="s">
        <v>59</v>
      </c>
      <c r="G5" s="26"/>
      <c r="H5" s="26"/>
      <c r="I5" s="26"/>
      <c r="J5" s="26" t="s">
        <v>60</v>
      </c>
      <c r="K5" s="26" t="s">
        <v>58</v>
      </c>
      <c r="L5" s="26" t="s">
        <v>98</v>
      </c>
      <c r="M5" s="26" t="s">
        <v>59</v>
      </c>
      <c r="N5" s="26"/>
      <c r="O5" s="26"/>
      <c r="P5" s="26"/>
      <c r="Q5" s="26" t="s">
        <v>60</v>
      </c>
      <c r="R5" s="26" t="s">
        <v>58</v>
      </c>
      <c r="S5" s="26" t="s">
        <v>98</v>
      </c>
      <c r="T5" s="26" t="s">
        <v>59</v>
      </c>
      <c r="U5" s="26"/>
      <c r="V5" s="26"/>
      <c r="W5" s="26"/>
      <c r="X5" s="26" t="s">
        <v>60</v>
      </c>
      <c r="Y5" s="26" t="s">
        <v>58</v>
      </c>
      <c r="Z5" s="26" t="s">
        <v>98</v>
      </c>
      <c r="AA5" s="26" t="s">
        <v>59</v>
      </c>
      <c r="AB5" s="26"/>
      <c r="AC5" s="26"/>
      <c r="AD5" s="26"/>
      <c r="AE5" s="26" t="s">
        <v>60</v>
      </c>
      <c r="AF5" s="26" t="s">
        <v>58</v>
      </c>
      <c r="AG5" s="26" t="s">
        <v>98</v>
      </c>
      <c r="AH5" s="26" t="s">
        <v>59</v>
      </c>
      <c r="AI5" s="26"/>
      <c r="AJ5" s="26"/>
      <c r="AK5" s="26"/>
      <c r="AL5" s="26" t="s">
        <v>60</v>
      </c>
      <c r="AM5" s="26" t="s">
        <v>58</v>
      </c>
      <c r="AN5" s="26" t="s">
        <v>98</v>
      </c>
      <c r="AO5" s="26" t="s">
        <v>59</v>
      </c>
      <c r="AP5" s="26"/>
      <c r="AQ5" s="26"/>
      <c r="AR5" s="26"/>
      <c r="AS5" s="26" t="s">
        <v>60</v>
      </c>
      <c r="AT5" s="32" t="s">
        <v>99</v>
      </c>
      <c r="AU5" s="31" t="s">
        <v>100</v>
      </c>
      <c r="AV5" s="33"/>
    </row>
    <row r="6" spans="1:48" ht="15">
      <c r="A6" s="26"/>
      <c r="B6" s="31"/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32"/>
      <c r="AU6" s="31"/>
      <c r="AV6" s="33"/>
    </row>
    <row r="7" spans="1:48" ht="15">
      <c r="A7" s="34">
        <v>1</v>
      </c>
      <c r="B7" s="35" t="s">
        <v>191</v>
      </c>
      <c r="C7" s="35" t="s">
        <v>192</v>
      </c>
      <c r="D7" s="36">
        <v>25</v>
      </c>
      <c r="E7" s="36">
        <v>67</v>
      </c>
      <c r="F7" s="37">
        <v>22254</v>
      </c>
      <c r="G7" s="38">
        <f aca="true" t="shared" si="0" ref="G7:G21">((D7+E7)*100)/F7</f>
        <v>0.413408825379707</v>
      </c>
      <c r="H7" s="39">
        <f aca="true" t="shared" si="1" ref="H7:H21">SUM(D7/F7)*100</f>
        <v>0.11233935472274648</v>
      </c>
      <c r="I7" s="39">
        <f aca="true" t="shared" si="2" ref="I7:I21">SUM(E7/F7)*100</f>
        <v>0.30106947065696055</v>
      </c>
      <c r="J7" s="40">
        <f aca="true" t="shared" si="3" ref="J7:J21">ROUND(G7,4)</f>
        <v>0.4134</v>
      </c>
      <c r="K7" s="36">
        <v>11</v>
      </c>
      <c r="L7" s="36">
        <v>19</v>
      </c>
      <c r="M7" s="37">
        <v>18568</v>
      </c>
      <c r="N7" s="38">
        <f aca="true" t="shared" si="4" ref="N7:N21">((K7+L7)*100)/M7</f>
        <v>0.16156828953037483</v>
      </c>
      <c r="O7" s="39">
        <f aca="true" t="shared" si="5" ref="O7:O21">SUM(K7/M7)*100</f>
        <v>0.05924170616113744</v>
      </c>
      <c r="P7" s="39">
        <f aca="true" t="shared" si="6" ref="P7:P21">SUM(L7/M7)*100</f>
        <v>0.1023265833692374</v>
      </c>
      <c r="Q7" s="40">
        <f aca="true" t="shared" si="7" ref="Q7:Q21">ROUND(N7,4)</f>
        <v>0.1616</v>
      </c>
      <c r="R7" s="36">
        <v>126</v>
      </c>
      <c r="S7" s="36">
        <v>4</v>
      </c>
      <c r="T7" s="37">
        <v>16325</v>
      </c>
      <c r="U7" s="38">
        <f aca="true" t="shared" si="8" ref="U7:U21">((R7+S7)*100)/T7</f>
        <v>0.7963246554364471</v>
      </c>
      <c r="V7" s="39">
        <f aca="true" t="shared" si="9" ref="V7:V21">SUM(R7/T7)*100</f>
        <v>0.7718223583460949</v>
      </c>
      <c r="W7" s="39">
        <f aca="true" t="shared" si="10" ref="W7:W21">SUM(S7/T7)*100</f>
        <v>0.024502297090352218</v>
      </c>
      <c r="X7" s="40">
        <f aca="true" t="shared" si="11" ref="X7:X21">ROUND(U7,4)</f>
        <v>0.7963</v>
      </c>
      <c r="Y7" s="36">
        <v>141</v>
      </c>
      <c r="Z7" s="36">
        <v>33</v>
      </c>
      <c r="AA7" s="37">
        <v>2671</v>
      </c>
      <c r="AB7" s="38">
        <f aca="true" t="shared" si="12" ref="AB7:AB21">((Y7+Z7)*100)/AA7</f>
        <v>6.514414077124672</v>
      </c>
      <c r="AC7" s="39">
        <f aca="true" t="shared" si="13" ref="AC7:AC21">SUM(Y7/AA7)*100</f>
        <v>5.278921752152751</v>
      </c>
      <c r="AD7" s="39">
        <f aca="true" t="shared" si="14" ref="AD7:AD21">SUM(Z7/AA7)*100</f>
        <v>1.2354923249719205</v>
      </c>
      <c r="AE7" s="40">
        <f aca="true" t="shared" si="15" ref="AE7:AE21">ROUND(AB7,4)</f>
        <v>6.5144</v>
      </c>
      <c r="AF7" s="36">
        <v>77</v>
      </c>
      <c r="AG7" s="36">
        <v>78</v>
      </c>
      <c r="AH7" s="37">
        <v>5941</v>
      </c>
      <c r="AI7" s="38">
        <f aca="true" t="shared" si="16" ref="AI7:AI21">((AF7+AG7)*100)/AH7</f>
        <v>2.6089883857936376</v>
      </c>
      <c r="AJ7" s="39">
        <f aca="true" t="shared" si="17" ref="AJ7:AJ21">SUM(AF7/AH7)*100</f>
        <v>1.2960781013297424</v>
      </c>
      <c r="AK7" s="39">
        <f aca="true" t="shared" si="18" ref="AK7:AK21">SUM(AG7/AH7)*100</f>
        <v>1.312910284463895</v>
      </c>
      <c r="AL7" s="40">
        <f aca="true" t="shared" si="19" ref="AL7:AL21">ROUND(AI7,4)</f>
        <v>2.609</v>
      </c>
      <c r="AM7" s="36"/>
      <c r="AN7" s="36"/>
      <c r="AO7" s="37">
        <v>0.1</v>
      </c>
      <c r="AP7" s="38">
        <f aca="true" t="shared" si="20" ref="AP7:AP21">((AM7+AN7)*100)/AO7</f>
        <v>0</v>
      </c>
      <c r="AQ7" s="39">
        <f aca="true" t="shared" si="21" ref="AQ7:AQ21">SUM(AM7/AO7)*100</f>
        <v>0</v>
      </c>
      <c r="AR7" s="39">
        <f aca="true" t="shared" si="22" ref="AR7:AR21">SUM(AN7/AO7)*100</f>
        <v>0</v>
      </c>
      <c r="AS7" s="40">
        <f aca="true" t="shared" si="23" ref="AS7:AS21">ROUND(AP7,4)</f>
        <v>0</v>
      </c>
      <c r="AT7" s="41">
        <f aca="true" t="shared" si="24" ref="AT7:AT21">COUNT(D7,E7,K7,L7,R7,S7,Y7,Z7,AF7,AG7)</f>
        <v>10</v>
      </c>
      <c r="AU7" s="42">
        <f aca="true" t="shared" si="25" ref="AU7:AU21">SUM(J7,Q7,X7,AE7,AL7,AS7)</f>
        <v>10.4947</v>
      </c>
      <c r="AV7" s="43">
        <v>1</v>
      </c>
    </row>
    <row r="8" spans="1:48" ht="15">
      <c r="A8" s="34">
        <v>2</v>
      </c>
      <c r="B8" s="35" t="s">
        <v>193</v>
      </c>
      <c r="C8" s="35" t="s">
        <v>141</v>
      </c>
      <c r="D8" s="36">
        <v>1</v>
      </c>
      <c r="E8" s="36">
        <v>118</v>
      </c>
      <c r="F8" s="37">
        <v>3489</v>
      </c>
      <c r="G8" s="38">
        <f t="shared" si="0"/>
        <v>3.410719403840642</v>
      </c>
      <c r="H8" s="39">
        <f t="shared" si="1"/>
        <v>0.028661507595299514</v>
      </c>
      <c r="I8" s="39">
        <f t="shared" si="2"/>
        <v>3.3820578962453425</v>
      </c>
      <c r="J8" s="40">
        <f t="shared" si="3"/>
        <v>3.4107</v>
      </c>
      <c r="K8" s="36">
        <v>2</v>
      </c>
      <c r="L8" s="36">
        <v>143</v>
      </c>
      <c r="M8" s="37">
        <v>4390</v>
      </c>
      <c r="N8" s="38">
        <f t="shared" si="4"/>
        <v>3.3029612756264237</v>
      </c>
      <c r="O8" s="39">
        <f t="shared" si="5"/>
        <v>0.04555808656036447</v>
      </c>
      <c r="P8" s="39">
        <f t="shared" si="6"/>
        <v>3.257403189066059</v>
      </c>
      <c r="Q8" s="40">
        <f t="shared" si="7"/>
        <v>3.303</v>
      </c>
      <c r="R8" s="36">
        <v>44</v>
      </c>
      <c r="S8" s="36">
        <v>193</v>
      </c>
      <c r="T8" s="37">
        <v>3455</v>
      </c>
      <c r="U8" s="38">
        <f t="shared" si="8"/>
        <v>6.859623733719247</v>
      </c>
      <c r="V8" s="39">
        <f t="shared" si="9"/>
        <v>1.2735166425470335</v>
      </c>
      <c r="W8" s="39">
        <f t="shared" si="10"/>
        <v>5.586107091172214</v>
      </c>
      <c r="X8" s="40">
        <f t="shared" si="11"/>
        <v>6.8596</v>
      </c>
      <c r="Y8" s="36">
        <v>228</v>
      </c>
      <c r="Z8" s="36">
        <v>139</v>
      </c>
      <c r="AA8" s="37">
        <v>9548</v>
      </c>
      <c r="AB8" s="38">
        <f t="shared" si="12"/>
        <v>3.8437369082530375</v>
      </c>
      <c r="AC8" s="39">
        <f t="shared" si="13"/>
        <v>2.387934645999162</v>
      </c>
      <c r="AD8" s="39">
        <f t="shared" si="14"/>
        <v>1.455802262253875</v>
      </c>
      <c r="AE8" s="40">
        <f t="shared" si="15"/>
        <v>3.8437</v>
      </c>
      <c r="AF8" s="36">
        <v>10</v>
      </c>
      <c r="AG8" s="36">
        <v>7</v>
      </c>
      <c r="AH8" s="37">
        <v>735</v>
      </c>
      <c r="AI8" s="38">
        <f t="shared" si="16"/>
        <v>2.312925170068027</v>
      </c>
      <c r="AJ8" s="39">
        <f t="shared" si="17"/>
        <v>1.3605442176870748</v>
      </c>
      <c r="AK8" s="39">
        <f t="shared" si="18"/>
        <v>0.9523809523809524</v>
      </c>
      <c r="AL8" s="40">
        <f t="shared" si="19"/>
        <v>2.3129</v>
      </c>
      <c r="AM8" s="36"/>
      <c r="AN8" s="36"/>
      <c r="AO8" s="37">
        <v>0.1</v>
      </c>
      <c r="AP8" s="38">
        <f t="shared" si="20"/>
        <v>0</v>
      </c>
      <c r="AQ8" s="39">
        <f t="shared" si="21"/>
        <v>0</v>
      </c>
      <c r="AR8" s="39">
        <f t="shared" si="22"/>
        <v>0</v>
      </c>
      <c r="AS8" s="40">
        <f t="shared" si="23"/>
        <v>0</v>
      </c>
      <c r="AT8" s="41">
        <f t="shared" si="24"/>
        <v>10</v>
      </c>
      <c r="AU8" s="42">
        <f t="shared" si="25"/>
        <v>19.7299</v>
      </c>
      <c r="AV8" s="34">
        <v>2</v>
      </c>
    </row>
    <row r="9" spans="1:48" ht="15">
      <c r="A9" s="34">
        <v>3</v>
      </c>
      <c r="B9" s="35" t="s">
        <v>194</v>
      </c>
      <c r="C9" s="35" t="s">
        <v>195</v>
      </c>
      <c r="D9" s="36">
        <v>36</v>
      </c>
      <c r="E9" s="36">
        <v>5</v>
      </c>
      <c r="F9" s="37">
        <v>3153</v>
      </c>
      <c r="G9" s="38">
        <f t="shared" si="0"/>
        <v>1.30034887408817</v>
      </c>
      <c r="H9" s="39">
        <f t="shared" si="1"/>
        <v>1.141769743101808</v>
      </c>
      <c r="I9" s="39">
        <f t="shared" si="2"/>
        <v>0.1585791309863622</v>
      </c>
      <c r="J9" s="40">
        <f t="shared" si="3"/>
        <v>1.3003</v>
      </c>
      <c r="K9" s="36">
        <v>21</v>
      </c>
      <c r="L9" s="36">
        <v>148</v>
      </c>
      <c r="M9" s="37">
        <v>2545</v>
      </c>
      <c r="N9" s="38">
        <f t="shared" si="4"/>
        <v>6.640471512770137</v>
      </c>
      <c r="O9" s="39">
        <f t="shared" si="5"/>
        <v>0.8251473477406679</v>
      </c>
      <c r="P9" s="39">
        <f t="shared" si="6"/>
        <v>5.81532416502947</v>
      </c>
      <c r="Q9" s="40">
        <f t="shared" si="7"/>
        <v>6.6405</v>
      </c>
      <c r="R9" s="36">
        <v>7</v>
      </c>
      <c r="S9" s="36">
        <v>34</v>
      </c>
      <c r="T9" s="37">
        <v>2038</v>
      </c>
      <c r="U9" s="38">
        <f t="shared" si="8"/>
        <v>2.011776251226693</v>
      </c>
      <c r="V9" s="39">
        <f t="shared" si="9"/>
        <v>0.34347399411187435</v>
      </c>
      <c r="W9" s="39">
        <f t="shared" si="10"/>
        <v>1.6683022571148183</v>
      </c>
      <c r="X9" s="40">
        <f t="shared" si="11"/>
        <v>2.0118</v>
      </c>
      <c r="Y9" s="36">
        <v>124</v>
      </c>
      <c r="Z9" s="36">
        <v>272</v>
      </c>
      <c r="AA9" s="37">
        <v>9639</v>
      </c>
      <c r="AB9" s="38">
        <f t="shared" si="12"/>
        <v>4.1083099906629315</v>
      </c>
      <c r="AC9" s="39">
        <f t="shared" si="13"/>
        <v>1.2864405021267766</v>
      </c>
      <c r="AD9" s="39">
        <f t="shared" si="14"/>
        <v>2.821869488536155</v>
      </c>
      <c r="AE9" s="40">
        <f t="shared" si="15"/>
        <v>4.1083</v>
      </c>
      <c r="AF9" s="36">
        <v>14</v>
      </c>
      <c r="AG9" s="36">
        <v>49</v>
      </c>
      <c r="AH9" s="37">
        <v>730</v>
      </c>
      <c r="AI9" s="38">
        <f t="shared" si="16"/>
        <v>8.63013698630137</v>
      </c>
      <c r="AJ9" s="39">
        <f t="shared" si="17"/>
        <v>1.9178082191780823</v>
      </c>
      <c r="AK9" s="39">
        <f t="shared" si="18"/>
        <v>6.712328767123288</v>
      </c>
      <c r="AL9" s="40">
        <f t="shared" si="19"/>
        <v>8.6301</v>
      </c>
      <c r="AM9" s="36"/>
      <c r="AN9" s="36"/>
      <c r="AO9" s="37">
        <v>0.1</v>
      </c>
      <c r="AP9" s="38">
        <f t="shared" si="20"/>
        <v>0</v>
      </c>
      <c r="AQ9" s="39">
        <f t="shared" si="21"/>
        <v>0</v>
      </c>
      <c r="AR9" s="39">
        <f t="shared" si="22"/>
        <v>0</v>
      </c>
      <c r="AS9" s="40">
        <f t="shared" si="23"/>
        <v>0</v>
      </c>
      <c r="AT9" s="41">
        <f t="shared" si="24"/>
        <v>10</v>
      </c>
      <c r="AU9" s="42">
        <f t="shared" si="25"/>
        <v>22.691000000000003</v>
      </c>
      <c r="AV9" s="43">
        <v>3</v>
      </c>
    </row>
    <row r="10" spans="1:48" ht="15">
      <c r="A10" s="34">
        <v>4</v>
      </c>
      <c r="B10" s="35" t="s">
        <v>196</v>
      </c>
      <c r="C10" s="35" t="s">
        <v>197</v>
      </c>
      <c r="D10" s="36">
        <v>1143</v>
      </c>
      <c r="E10" s="36">
        <v>1123</v>
      </c>
      <c r="F10" s="37">
        <v>19655</v>
      </c>
      <c r="G10" s="38">
        <f t="shared" si="0"/>
        <v>11.528873060290003</v>
      </c>
      <c r="H10" s="39">
        <f t="shared" si="1"/>
        <v>5.815314169422539</v>
      </c>
      <c r="I10" s="39">
        <f t="shared" si="2"/>
        <v>5.713558890867463</v>
      </c>
      <c r="J10" s="40">
        <f t="shared" si="3"/>
        <v>11.5289</v>
      </c>
      <c r="K10" s="36">
        <v>63</v>
      </c>
      <c r="L10" s="36">
        <v>137</v>
      </c>
      <c r="M10" s="37">
        <v>3517</v>
      </c>
      <c r="N10" s="38">
        <f t="shared" si="4"/>
        <v>5.686664771111743</v>
      </c>
      <c r="O10" s="39">
        <f t="shared" si="5"/>
        <v>1.791299402900199</v>
      </c>
      <c r="P10" s="39">
        <f t="shared" si="6"/>
        <v>3.895365368211544</v>
      </c>
      <c r="Q10" s="40">
        <f t="shared" si="7"/>
        <v>5.6867</v>
      </c>
      <c r="R10" s="36">
        <v>14</v>
      </c>
      <c r="S10" s="36">
        <v>4</v>
      </c>
      <c r="T10" s="37">
        <v>1783</v>
      </c>
      <c r="U10" s="38">
        <f t="shared" si="8"/>
        <v>1.0095344924284912</v>
      </c>
      <c r="V10" s="39">
        <f t="shared" si="9"/>
        <v>0.7851934941110488</v>
      </c>
      <c r="W10" s="39">
        <f t="shared" si="10"/>
        <v>0.2243409983174425</v>
      </c>
      <c r="X10" s="40">
        <f t="shared" si="11"/>
        <v>1.0095</v>
      </c>
      <c r="Y10" s="36">
        <v>65</v>
      </c>
      <c r="Z10" s="36">
        <v>64</v>
      </c>
      <c r="AA10" s="37">
        <v>16325</v>
      </c>
      <c r="AB10" s="38">
        <f t="shared" si="12"/>
        <v>0.7901990811638591</v>
      </c>
      <c r="AC10" s="39">
        <f t="shared" si="13"/>
        <v>0.3981623277182236</v>
      </c>
      <c r="AD10" s="39">
        <f t="shared" si="14"/>
        <v>0.3920367534456355</v>
      </c>
      <c r="AE10" s="40">
        <f t="shared" si="15"/>
        <v>0.7902</v>
      </c>
      <c r="AF10" s="36">
        <v>50</v>
      </c>
      <c r="AG10" s="36">
        <v>85</v>
      </c>
      <c r="AH10" s="37">
        <v>1113</v>
      </c>
      <c r="AI10" s="38">
        <f t="shared" si="16"/>
        <v>12.129380053908356</v>
      </c>
      <c r="AJ10" s="39">
        <f t="shared" si="17"/>
        <v>4.492362982929021</v>
      </c>
      <c r="AK10" s="39">
        <f t="shared" si="18"/>
        <v>7.637017070979335</v>
      </c>
      <c r="AL10" s="40">
        <f t="shared" si="19"/>
        <v>12.1294</v>
      </c>
      <c r="AM10" s="36"/>
      <c r="AN10" s="36"/>
      <c r="AO10" s="37">
        <v>0.1</v>
      </c>
      <c r="AP10" s="38">
        <f t="shared" si="20"/>
        <v>0</v>
      </c>
      <c r="AQ10" s="39">
        <f t="shared" si="21"/>
        <v>0</v>
      </c>
      <c r="AR10" s="39">
        <f t="shared" si="22"/>
        <v>0</v>
      </c>
      <c r="AS10" s="40">
        <f t="shared" si="23"/>
        <v>0</v>
      </c>
      <c r="AT10" s="41">
        <f t="shared" si="24"/>
        <v>10</v>
      </c>
      <c r="AU10" s="42">
        <f t="shared" si="25"/>
        <v>31.1447</v>
      </c>
      <c r="AV10" s="43">
        <v>4</v>
      </c>
    </row>
    <row r="11" spans="1:48" ht="15">
      <c r="A11" s="34">
        <v>5</v>
      </c>
      <c r="B11" s="35" t="s">
        <v>198</v>
      </c>
      <c r="C11" s="35" t="s">
        <v>199</v>
      </c>
      <c r="D11" s="36">
        <v>52</v>
      </c>
      <c r="E11" s="36">
        <v>1000</v>
      </c>
      <c r="F11" s="37">
        <v>19655</v>
      </c>
      <c r="G11" s="38">
        <f t="shared" si="0"/>
        <v>5.352327651996947</v>
      </c>
      <c r="H11" s="39">
        <f t="shared" si="1"/>
        <v>0.2645637242431951</v>
      </c>
      <c r="I11" s="39">
        <f t="shared" si="2"/>
        <v>5.087763927753752</v>
      </c>
      <c r="J11" s="40">
        <f t="shared" si="3"/>
        <v>5.3523</v>
      </c>
      <c r="K11" s="36">
        <v>45</v>
      </c>
      <c r="L11" s="36">
        <v>1</v>
      </c>
      <c r="M11" s="37">
        <v>1674</v>
      </c>
      <c r="N11" s="38">
        <f t="shared" si="4"/>
        <v>2.7479091995221028</v>
      </c>
      <c r="O11" s="39">
        <f t="shared" si="5"/>
        <v>2.6881720430107525</v>
      </c>
      <c r="P11" s="39">
        <f t="shared" si="6"/>
        <v>0.05973715651135006</v>
      </c>
      <c r="Q11" s="40">
        <f t="shared" si="7"/>
        <v>2.7479</v>
      </c>
      <c r="R11" s="36">
        <v>338</v>
      </c>
      <c r="S11" s="36">
        <v>498</v>
      </c>
      <c r="T11" s="37">
        <v>12592</v>
      </c>
      <c r="U11" s="38">
        <f t="shared" si="8"/>
        <v>6.639135959339263</v>
      </c>
      <c r="V11" s="39">
        <f t="shared" si="9"/>
        <v>2.684243964421855</v>
      </c>
      <c r="W11" s="39">
        <f t="shared" si="10"/>
        <v>3.954891994917408</v>
      </c>
      <c r="X11" s="40">
        <f t="shared" si="11"/>
        <v>6.6391</v>
      </c>
      <c r="Y11" s="36">
        <v>1113</v>
      </c>
      <c r="Z11" s="36">
        <v>762</v>
      </c>
      <c r="AA11" s="37">
        <v>16325</v>
      </c>
      <c r="AB11" s="38">
        <f t="shared" si="12"/>
        <v>11.485451761102603</v>
      </c>
      <c r="AC11" s="39">
        <f t="shared" si="13"/>
        <v>6.817764165390505</v>
      </c>
      <c r="AD11" s="39">
        <f t="shared" si="14"/>
        <v>4.667687595712098</v>
      </c>
      <c r="AE11" s="40">
        <f t="shared" si="15"/>
        <v>11.4855</v>
      </c>
      <c r="AF11" s="36">
        <v>97</v>
      </c>
      <c r="AG11" s="36">
        <v>329</v>
      </c>
      <c r="AH11" s="37">
        <v>5941</v>
      </c>
      <c r="AI11" s="38">
        <f t="shared" si="16"/>
        <v>7.170510015148965</v>
      </c>
      <c r="AJ11" s="39">
        <f t="shared" si="17"/>
        <v>1.6327217640127925</v>
      </c>
      <c r="AK11" s="39">
        <f t="shared" si="18"/>
        <v>5.537788251136173</v>
      </c>
      <c r="AL11" s="40">
        <f t="shared" si="19"/>
        <v>7.1705</v>
      </c>
      <c r="AM11" s="36"/>
      <c r="AN11" s="36"/>
      <c r="AO11" s="37">
        <v>0.1</v>
      </c>
      <c r="AP11" s="38">
        <f t="shared" si="20"/>
        <v>0</v>
      </c>
      <c r="AQ11" s="39">
        <f t="shared" si="21"/>
        <v>0</v>
      </c>
      <c r="AR11" s="39">
        <f t="shared" si="22"/>
        <v>0</v>
      </c>
      <c r="AS11" s="40">
        <f t="shared" si="23"/>
        <v>0</v>
      </c>
      <c r="AT11" s="41">
        <f t="shared" si="24"/>
        <v>10</v>
      </c>
      <c r="AU11" s="42">
        <f t="shared" si="25"/>
        <v>33.3953</v>
      </c>
      <c r="AV11" s="34">
        <v>5</v>
      </c>
    </row>
    <row r="12" spans="1:48" ht="15">
      <c r="A12" s="34">
        <v>6</v>
      </c>
      <c r="B12" s="35" t="s">
        <v>200</v>
      </c>
      <c r="C12" s="35" t="s">
        <v>135</v>
      </c>
      <c r="D12" s="36">
        <v>73</v>
      </c>
      <c r="E12" s="36">
        <v>134</v>
      </c>
      <c r="F12" s="37">
        <v>2378</v>
      </c>
      <c r="G12" s="38">
        <f t="shared" si="0"/>
        <v>8.704793944491168</v>
      </c>
      <c r="H12" s="39">
        <f t="shared" si="1"/>
        <v>3.069806560134567</v>
      </c>
      <c r="I12" s="39">
        <f t="shared" si="2"/>
        <v>5.634987384356602</v>
      </c>
      <c r="J12" s="40">
        <f t="shared" si="3"/>
        <v>8.7048</v>
      </c>
      <c r="K12" s="36">
        <v>30</v>
      </c>
      <c r="L12" s="36">
        <v>4</v>
      </c>
      <c r="M12" s="37">
        <v>1217</v>
      </c>
      <c r="N12" s="38">
        <f t="shared" si="4"/>
        <v>2.7937551355792936</v>
      </c>
      <c r="O12" s="39">
        <f t="shared" si="5"/>
        <v>2.4650780608052587</v>
      </c>
      <c r="P12" s="39">
        <f t="shared" si="6"/>
        <v>0.3286770747740345</v>
      </c>
      <c r="Q12" s="40">
        <f t="shared" si="7"/>
        <v>2.7938</v>
      </c>
      <c r="R12" s="36">
        <v>43</v>
      </c>
      <c r="S12" s="36">
        <v>151</v>
      </c>
      <c r="T12" s="37">
        <v>2257</v>
      </c>
      <c r="U12" s="38">
        <f t="shared" si="8"/>
        <v>8.595480726628267</v>
      </c>
      <c r="V12" s="39">
        <f t="shared" si="9"/>
        <v>1.9051838723969872</v>
      </c>
      <c r="W12" s="39">
        <f t="shared" si="10"/>
        <v>6.6902968542312795</v>
      </c>
      <c r="X12" s="40">
        <f t="shared" si="11"/>
        <v>8.5955</v>
      </c>
      <c r="Y12" s="36">
        <v>86</v>
      </c>
      <c r="Z12" s="36">
        <v>69</v>
      </c>
      <c r="AA12" s="37">
        <v>2221</v>
      </c>
      <c r="AB12" s="38">
        <f t="shared" si="12"/>
        <v>6.978838361098604</v>
      </c>
      <c r="AC12" s="39">
        <f t="shared" si="13"/>
        <v>3.8721296713192257</v>
      </c>
      <c r="AD12" s="39">
        <f t="shared" si="14"/>
        <v>3.1067086897793788</v>
      </c>
      <c r="AE12" s="40">
        <f t="shared" si="15"/>
        <v>6.9788</v>
      </c>
      <c r="AF12" s="36">
        <v>68</v>
      </c>
      <c r="AG12" s="36">
        <v>23</v>
      </c>
      <c r="AH12" s="37">
        <v>1131</v>
      </c>
      <c r="AI12" s="38">
        <f t="shared" si="16"/>
        <v>8.045977011494253</v>
      </c>
      <c r="AJ12" s="39">
        <f t="shared" si="17"/>
        <v>6.012378426171529</v>
      </c>
      <c r="AK12" s="39">
        <f t="shared" si="18"/>
        <v>2.033598585322723</v>
      </c>
      <c r="AL12" s="40">
        <f t="shared" si="19"/>
        <v>8.046</v>
      </c>
      <c r="AM12" s="36"/>
      <c r="AN12" s="36"/>
      <c r="AO12" s="37">
        <v>0.1</v>
      </c>
      <c r="AP12" s="38">
        <f t="shared" si="20"/>
        <v>0</v>
      </c>
      <c r="AQ12" s="39">
        <f t="shared" si="21"/>
        <v>0</v>
      </c>
      <c r="AR12" s="39">
        <f t="shared" si="22"/>
        <v>0</v>
      </c>
      <c r="AS12" s="40">
        <f t="shared" si="23"/>
        <v>0</v>
      </c>
      <c r="AT12" s="41">
        <f t="shared" si="24"/>
        <v>10</v>
      </c>
      <c r="AU12" s="42">
        <f t="shared" si="25"/>
        <v>35.1189</v>
      </c>
      <c r="AV12" s="43">
        <v>6</v>
      </c>
    </row>
    <row r="13" spans="1:48" ht="15">
      <c r="A13" s="34">
        <v>7</v>
      </c>
      <c r="B13" s="35" t="s">
        <v>201</v>
      </c>
      <c r="C13" s="35" t="s">
        <v>177</v>
      </c>
      <c r="D13" s="36">
        <v>6</v>
      </c>
      <c r="E13" s="36">
        <v>215</v>
      </c>
      <c r="F13" s="37">
        <v>2378</v>
      </c>
      <c r="G13" s="38">
        <f t="shared" si="0"/>
        <v>9.293523969722456</v>
      </c>
      <c r="H13" s="39">
        <f t="shared" si="1"/>
        <v>0.2523128679562658</v>
      </c>
      <c r="I13" s="39">
        <f t="shared" si="2"/>
        <v>9.04121110176619</v>
      </c>
      <c r="J13" s="40">
        <f t="shared" si="3"/>
        <v>9.2935</v>
      </c>
      <c r="K13" s="36">
        <v>54</v>
      </c>
      <c r="L13" s="36">
        <v>14</v>
      </c>
      <c r="M13" s="37">
        <v>1217</v>
      </c>
      <c r="N13" s="38">
        <f t="shared" si="4"/>
        <v>5.587510271158587</v>
      </c>
      <c r="O13" s="39">
        <f t="shared" si="5"/>
        <v>4.437140509449466</v>
      </c>
      <c r="P13" s="39">
        <f t="shared" si="6"/>
        <v>1.1503697617091209</v>
      </c>
      <c r="Q13" s="40">
        <f t="shared" si="7"/>
        <v>5.5875</v>
      </c>
      <c r="R13" s="36">
        <v>1</v>
      </c>
      <c r="S13" s="36">
        <v>113</v>
      </c>
      <c r="T13" s="37">
        <v>1131</v>
      </c>
      <c r="U13" s="38">
        <f t="shared" si="8"/>
        <v>10.079575596816976</v>
      </c>
      <c r="V13" s="39">
        <f t="shared" si="9"/>
        <v>0.08841732979664013</v>
      </c>
      <c r="W13" s="39">
        <f t="shared" si="10"/>
        <v>9.991158267020337</v>
      </c>
      <c r="X13" s="40">
        <f t="shared" si="11"/>
        <v>10.0796</v>
      </c>
      <c r="Y13" s="36">
        <v>51</v>
      </c>
      <c r="Z13" s="36">
        <v>22</v>
      </c>
      <c r="AA13" s="37">
        <v>1464</v>
      </c>
      <c r="AB13" s="38">
        <f t="shared" si="12"/>
        <v>4.9863387978142075</v>
      </c>
      <c r="AC13" s="39">
        <f t="shared" si="13"/>
        <v>3.483606557377049</v>
      </c>
      <c r="AD13" s="39">
        <f t="shared" si="14"/>
        <v>1.5027322404371584</v>
      </c>
      <c r="AE13" s="40">
        <f t="shared" si="15"/>
        <v>4.9863</v>
      </c>
      <c r="AF13" s="36">
        <v>62</v>
      </c>
      <c r="AG13" s="36">
        <v>25</v>
      </c>
      <c r="AH13" s="37">
        <v>706</v>
      </c>
      <c r="AI13" s="38">
        <f t="shared" si="16"/>
        <v>12.322946175637394</v>
      </c>
      <c r="AJ13" s="39">
        <f t="shared" si="17"/>
        <v>8.78186968838527</v>
      </c>
      <c r="AK13" s="39">
        <f t="shared" si="18"/>
        <v>3.5410764872521248</v>
      </c>
      <c r="AL13" s="40">
        <f t="shared" si="19"/>
        <v>12.3229</v>
      </c>
      <c r="AM13" s="36"/>
      <c r="AN13" s="36"/>
      <c r="AO13" s="37">
        <v>0.1</v>
      </c>
      <c r="AP13" s="38">
        <f t="shared" si="20"/>
        <v>0</v>
      </c>
      <c r="AQ13" s="39">
        <f t="shared" si="21"/>
        <v>0</v>
      </c>
      <c r="AR13" s="39">
        <f t="shared" si="22"/>
        <v>0</v>
      </c>
      <c r="AS13" s="40">
        <f t="shared" si="23"/>
        <v>0</v>
      </c>
      <c r="AT13" s="41">
        <f t="shared" si="24"/>
        <v>10</v>
      </c>
      <c r="AU13" s="42">
        <f t="shared" si="25"/>
        <v>42.269800000000004</v>
      </c>
      <c r="AV13" s="43">
        <v>7</v>
      </c>
    </row>
    <row r="14" spans="1:48" ht="15">
      <c r="A14" s="34">
        <v>8</v>
      </c>
      <c r="B14" s="35" t="s">
        <v>202</v>
      </c>
      <c r="C14" s="35" t="s">
        <v>203</v>
      </c>
      <c r="D14" s="36">
        <v>87</v>
      </c>
      <c r="E14" s="36">
        <v>121</v>
      </c>
      <c r="F14" s="37">
        <v>2378</v>
      </c>
      <c r="G14" s="38">
        <f t="shared" si="0"/>
        <v>8.746846089150546</v>
      </c>
      <c r="H14" s="39">
        <f t="shared" si="1"/>
        <v>3.6585365853658534</v>
      </c>
      <c r="I14" s="39">
        <f t="shared" si="2"/>
        <v>5.088309503784693</v>
      </c>
      <c r="J14" s="40">
        <f t="shared" si="3"/>
        <v>8.7468</v>
      </c>
      <c r="K14" s="36">
        <v>281</v>
      </c>
      <c r="L14" s="36">
        <v>80</v>
      </c>
      <c r="M14" s="37">
        <v>2221</v>
      </c>
      <c r="N14" s="38">
        <f t="shared" si="4"/>
        <v>16.25393966681675</v>
      </c>
      <c r="O14" s="39">
        <f t="shared" si="5"/>
        <v>12.65195857721747</v>
      </c>
      <c r="P14" s="39">
        <f t="shared" si="6"/>
        <v>3.6019810895992794</v>
      </c>
      <c r="Q14" s="40">
        <f t="shared" si="7"/>
        <v>16.2539</v>
      </c>
      <c r="R14" s="36">
        <v>53</v>
      </c>
      <c r="S14" s="36">
        <v>36</v>
      </c>
      <c r="T14" s="37">
        <v>1464</v>
      </c>
      <c r="U14" s="38">
        <f t="shared" si="8"/>
        <v>6.079234972677596</v>
      </c>
      <c r="V14" s="39">
        <f t="shared" si="9"/>
        <v>3.6202185792349724</v>
      </c>
      <c r="W14" s="39">
        <f t="shared" si="10"/>
        <v>2.459016393442623</v>
      </c>
      <c r="X14" s="40">
        <f t="shared" si="11"/>
        <v>6.0792</v>
      </c>
      <c r="Y14" s="36">
        <v>39</v>
      </c>
      <c r="Z14" s="36">
        <v>22</v>
      </c>
      <c r="AA14" s="37">
        <v>733</v>
      </c>
      <c r="AB14" s="38">
        <f t="shared" si="12"/>
        <v>8.321964529331515</v>
      </c>
      <c r="AC14" s="39">
        <f t="shared" si="13"/>
        <v>5.320600272851296</v>
      </c>
      <c r="AD14" s="39">
        <f t="shared" si="14"/>
        <v>3.0013642564802185</v>
      </c>
      <c r="AE14" s="40">
        <f t="shared" si="15"/>
        <v>8.322</v>
      </c>
      <c r="AF14" s="36">
        <v>22</v>
      </c>
      <c r="AG14" s="36">
        <v>7</v>
      </c>
      <c r="AH14" s="37">
        <v>730</v>
      </c>
      <c r="AI14" s="38">
        <f t="shared" si="16"/>
        <v>3.9726027397260273</v>
      </c>
      <c r="AJ14" s="39">
        <f t="shared" si="17"/>
        <v>3.0136986301369864</v>
      </c>
      <c r="AK14" s="39">
        <f t="shared" si="18"/>
        <v>0.9589041095890412</v>
      </c>
      <c r="AL14" s="40">
        <f t="shared" si="19"/>
        <v>3.9726</v>
      </c>
      <c r="AM14" s="36"/>
      <c r="AN14" s="36"/>
      <c r="AO14" s="37">
        <v>0.1</v>
      </c>
      <c r="AP14" s="38">
        <f t="shared" si="20"/>
        <v>0</v>
      </c>
      <c r="AQ14" s="39">
        <f t="shared" si="21"/>
        <v>0</v>
      </c>
      <c r="AR14" s="39">
        <f t="shared" si="22"/>
        <v>0</v>
      </c>
      <c r="AS14" s="40">
        <f t="shared" si="23"/>
        <v>0</v>
      </c>
      <c r="AT14" s="41">
        <f t="shared" si="24"/>
        <v>10</v>
      </c>
      <c r="AU14" s="42">
        <f t="shared" si="25"/>
        <v>43.3745</v>
      </c>
      <c r="AV14" s="34">
        <v>8</v>
      </c>
    </row>
    <row r="15" spans="1:48" ht="15">
      <c r="A15" s="34">
        <v>9</v>
      </c>
      <c r="B15" s="35" t="s">
        <v>204</v>
      </c>
      <c r="C15" s="35" t="s">
        <v>205</v>
      </c>
      <c r="D15" s="36">
        <v>2261</v>
      </c>
      <c r="E15" s="36">
        <v>1123</v>
      </c>
      <c r="F15" s="37">
        <v>22254</v>
      </c>
      <c r="G15" s="38">
        <f t="shared" si="0"/>
        <v>15.206255055270962</v>
      </c>
      <c r="H15" s="39">
        <f t="shared" si="1"/>
        <v>10.159971241125191</v>
      </c>
      <c r="I15" s="39">
        <f t="shared" si="2"/>
        <v>5.046283814145772</v>
      </c>
      <c r="J15" s="40">
        <f t="shared" si="3"/>
        <v>15.2063</v>
      </c>
      <c r="K15" s="36">
        <v>8</v>
      </c>
      <c r="L15" s="36">
        <v>38</v>
      </c>
      <c r="M15" s="37">
        <v>2499</v>
      </c>
      <c r="N15" s="38">
        <f t="shared" si="4"/>
        <v>1.8407362945178072</v>
      </c>
      <c r="O15" s="39">
        <f t="shared" si="5"/>
        <v>0.3201280512204882</v>
      </c>
      <c r="P15" s="39">
        <f t="shared" si="6"/>
        <v>1.520608243297319</v>
      </c>
      <c r="Q15" s="40">
        <f t="shared" si="7"/>
        <v>1.8407</v>
      </c>
      <c r="R15" s="36">
        <v>371</v>
      </c>
      <c r="S15" s="36">
        <v>285</v>
      </c>
      <c r="T15" s="37">
        <v>16325</v>
      </c>
      <c r="U15" s="38">
        <f t="shared" si="8"/>
        <v>4.018376722817764</v>
      </c>
      <c r="V15" s="39">
        <f t="shared" si="9"/>
        <v>2.2725880551301687</v>
      </c>
      <c r="W15" s="39">
        <f t="shared" si="10"/>
        <v>1.7457886676875958</v>
      </c>
      <c r="X15" s="40">
        <f t="shared" si="11"/>
        <v>4.0184</v>
      </c>
      <c r="Y15" s="36">
        <v>53</v>
      </c>
      <c r="Z15" s="36">
        <v>54</v>
      </c>
      <c r="AA15" s="37">
        <v>2119</v>
      </c>
      <c r="AB15" s="38">
        <f t="shared" si="12"/>
        <v>5.049551675318546</v>
      </c>
      <c r="AC15" s="39">
        <f t="shared" si="13"/>
        <v>2.5011798017932985</v>
      </c>
      <c r="AD15" s="39">
        <f t="shared" si="14"/>
        <v>2.5483718735252476</v>
      </c>
      <c r="AE15" s="40">
        <f t="shared" si="15"/>
        <v>5.0496</v>
      </c>
      <c r="AF15" s="36">
        <v>2</v>
      </c>
      <c r="AG15" s="36">
        <v>241</v>
      </c>
      <c r="AH15" s="37">
        <v>1227</v>
      </c>
      <c r="AI15" s="38">
        <f t="shared" si="16"/>
        <v>19.804400977995112</v>
      </c>
      <c r="AJ15" s="39">
        <f t="shared" si="17"/>
        <v>0.16299918500407498</v>
      </c>
      <c r="AK15" s="39">
        <f t="shared" si="18"/>
        <v>19.641401792991033</v>
      </c>
      <c r="AL15" s="40">
        <f t="shared" si="19"/>
        <v>19.8044</v>
      </c>
      <c r="AM15" s="36"/>
      <c r="AN15" s="36"/>
      <c r="AO15" s="37">
        <v>0.1</v>
      </c>
      <c r="AP15" s="38">
        <f t="shared" si="20"/>
        <v>0</v>
      </c>
      <c r="AQ15" s="39">
        <f t="shared" si="21"/>
        <v>0</v>
      </c>
      <c r="AR15" s="39">
        <f t="shared" si="22"/>
        <v>0</v>
      </c>
      <c r="AS15" s="40">
        <f t="shared" si="23"/>
        <v>0</v>
      </c>
      <c r="AT15" s="41">
        <f t="shared" si="24"/>
        <v>10</v>
      </c>
      <c r="AU15" s="42">
        <f t="shared" si="25"/>
        <v>45.9194</v>
      </c>
      <c r="AV15" s="43">
        <v>9</v>
      </c>
    </row>
    <row r="16" spans="1:48" ht="15">
      <c r="A16" s="34">
        <v>10</v>
      </c>
      <c r="B16" s="35" t="s">
        <v>206</v>
      </c>
      <c r="C16" s="35" t="s">
        <v>207</v>
      </c>
      <c r="D16" s="36">
        <v>1691</v>
      </c>
      <c r="E16" s="36">
        <v>1694</v>
      </c>
      <c r="F16" s="37">
        <v>22254</v>
      </c>
      <c r="G16" s="45">
        <f t="shared" si="0"/>
        <v>15.210748629459871</v>
      </c>
      <c r="H16" s="39">
        <f t="shared" si="1"/>
        <v>7.598633953446571</v>
      </c>
      <c r="I16" s="39">
        <f t="shared" si="2"/>
        <v>7.612114676013301</v>
      </c>
      <c r="J16" s="40">
        <f t="shared" si="3"/>
        <v>15.2107</v>
      </c>
      <c r="K16" s="36">
        <v>62</v>
      </c>
      <c r="L16" s="36">
        <v>135</v>
      </c>
      <c r="M16" s="37">
        <v>16325</v>
      </c>
      <c r="N16" s="45">
        <f t="shared" si="4"/>
        <v>1.206738131699847</v>
      </c>
      <c r="O16" s="39">
        <f t="shared" si="5"/>
        <v>0.37978560490045943</v>
      </c>
      <c r="P16" s="39">
        <f t="shared" si="6"/>
        <v>0.8269525267993875</v>
      </c>
      <c r="Q16" s="40">
        <f t="shared" si="7"/>
        <v>1.2067</v>
      </c>
      <c r="R16" s="36">
        <v>114</v>
      </c>
      <c r="S16" s="36">
        <v>95</v>
      </c>
      <c r="T16" s="37">
        <v>1113</v>
      </c>
      <c r="U16" s="45">
        <f t="shared" si="8"/>
        <v>18.778077268643305</v>
      </c>
      <c r="V16" s="39">
        <f t="shared" si="9"/>
        <v>10.242587601078167</v>
      </c>
      <c r="W16" s="39">
        <f t="shared" si="10"/>
        <v>8.53548966756514</v>
      </c>
      <c r="X16" s="40">
        <f t="shared" si="11"/>
        <v>18.7781</v>
      </c>
      <c r="Y16" s="36">
        <v>50</v>
      </c>
      <c r="Z16" s="36">
        <v>39</v>
      </c>
      <c r="AA16" s="37">
        <v>4757</v>
      </c>
      <c r="AB16" s="45">
        <f t="shared" si="12"/>
        <v>1.8709270548665125</v>
      </c>
      <c r="AC16" s="39">
        <f t="shared" si="13"/>
        <v>1.0510826150935464</v>
      </c>
      <c r="AD16" s="39">
        <f t="shared" si="14"/>
        <v>0.8198444397729661</v>
      </c>
      <c r="AE16" s="40">
        <f t="shared" si="15"/>
        <v>1.8709</v>
      </c>
      <c r="AF16" s="36">
        <v>11</v>
      </c>
      <c r="AG16" s="36">
        <v>102</v>
      </c>
      <c r="AH16" s="37">
        <v>1227</v>
      </c>
      <c r="AI16" s="45">
        <f t="shared" si="16"/>
        <v>9.209453952730236</v>
      </c>
      <c r="AJ16" s="39">
        <f t="shared" si="17"/>
        <v>0.8964955175224123</v>
      </c>
      <c r="AK16" s="39">
        <f t="shared" si="18"/>
        <v>8.312958435207824</v>
      </c>
      <c r="AL16" s="40">
        <f t="shared" si="19"/>
        <v>9.2095</v>
      </c>
      <c r="AM16" s="36"/>
      <c r="AN16" s="36"/>
      <c r="AO16" s="37">
        <v>0.1</v>
      </c>
      <c r="AP16" s="45">
        <f t="shared" si="20"/>
        <v>0</v>
      </c>
      <c r="AQ16" s="39">
        <f t="shared" si="21"/>
        <v>0</v>
      </c>
      <c r="AR16" s="39">
        <f t="shared" si="22"/>
        <v>0</v>
      </c>
      <c r="AS16" s="40">
        <f t="shared" si="23"/>
        <v>0</v>
      </c>
      <c r="AT16" s="41">
        <f t="shared" si="24"/>
        <v>10</v>
      </c>
      <c r="AU16" s="42">
        <f t="shared" si="25"/>
        <v>46.27589999999999</v>
      </c>
      <c r="AV16" s="43">
        <v>10</v>
      </c>
    </row>
    <row r="17" spans="1:48" ht="15">
      <c r="A17" s="34">
        <v>11</v>
      </c>
      <c r="B17" s="35" t="s">
        <v>208</v>
      </c>
      <c r="C17" s="35" t="s">
        <v>209</v>
      </c>
      <c r="D17" s="36">
        <v>217</v>
      </c>
      <c r="E17" s="36">
        <v>13</v>
      </c>
      <c r="F17" s="37">
        <v>19655</v>
      </c>
      <c r="G17" s="38">
        <f t="shared" si="0"/>
        <v>1.170185703383363</v>
      </c>
      <c r="H17" s="39">
        <f t="shared" si="1"/>
        <v>1.1040447723225644</v>
      </c>
      <c r="I17" s="39">
        <f t="shared" si="2"/>
        <v>0.06614093106079877</v>
      </c>
      <c r="J17" s="40">
        <f t="shared" si="3"/>
        <v>1.1702</v>
      </c>
      <c r="K17" s="36">
        <v>214</v>
      </c>
      <c r="L17" s="36">
        <v>71</v>
      </c>
      <c r="M17" s="37">
        <v>22254</v>
      </c>
      <c r="N17" s="38">
        <f t="shared" si="4"/>
        <v>1.2806686438393098</v>
      </c>
      <c r="O17" s="39">
        <f t="shared" si="5"/>
        <v>0.9616248764267098</v>
      </c>
      <c r="P17" s="39">
        <f t="shared" si="6"/>
        <v>0.3190437674126</v>
      </c>
      <c r="Q17" s="40">
        <f t="shared" si="7"/>
        <v>1.2807</v>
      </c>
      <c r="R17" s="36">
        <v>2381</v>
      </c>
      <c r="S17" s="36">
        <v>3167</v>
      </c>
      <c r="T17" s="37">
        <v>18568</v>
      </c>
      <c r="U17" s="38">
        <f t="shared" si="8"/>
        <v>29.87936234381732</v>
      </c>
      <c r="V17" s="39">
        <f t="shared" si="9"/>
        <v>12.823136579060751</v>
      </c>
      <c r="W17" s="39">
        <f t="shared" si="10"/>
        <v>17.056225764756572</v>
      </c>
      <c r="X17" s="40">
        <f t="shared" si="11"/>
        <v>29.8794</v>
      </c>
      <c r="Y17" s="36">
        <v>289</v>
      </c>
      <c r="Z17" s="36">
        <v>1200</v>
      </c>
      <c r="AA17" s="37">
        <v>16325</v>
      </c>
      <c r="AB17" s="38">
        <f t="shared" si="12"/>
        <v>9.120980091883615</v>
      </c>
      <c r="AC17" s="39">
        <f t="shared" si="13"/>
        <v>1.770290964777948</v>
      </c>
      <c r="AD17" s="39">
        <f t="shared" si="14"/>
        <v>7.3506891271056665</v>
      </c>
      <c r="AE17" s="40">
        <f t="shared" si="15"/>
        <v>9.121</v>
      </c>
      <c r="AF17" s="36">
        <v>534</v>
      </c>
      <c r="AG17" s="36">
        <v>75</v>
      </c>
      <c r="AH17" s="37">
        <v>4757</v>
      </c>
      <c r="AI17" s="38">
        <f t="shared" si="16"/>
        <v>12.802186251839395</v>
      </c>
      <c r="AJ17" s="39">
        <f t="shared" si="17"/>
        <v>11.225562329199075</v>
      </c>
      <c r="AK17" s="39">
        <f t="shared" si="18"/>
        <v>1.5766239226403196</v>
      </c>
      <c r="AL17" s="40">
        <f t="shared" si="19"/>
        <v>12.8022</v>
      </c>
      <c r="AM17" s="36"/>
      <c r="AN17" s="36"/>
      <c r="AO17" s="37">
        <v>0.1</v>
      </c>
      <c r="AP17" s="38">
        <f t="shared" si="20"/>
        <v>0</v>
      </c>
      <c r="AQ17" s="39">
        <f t="shared" si="21"/>
        <v>0</v>
      </c>
      <c r="AR17" s="39">
        <f t="shared" si="22"/>
        <v>0</v>
      </c>
      <c r="AS17" s="40">
        <f t="shared" si="23"/>
        <v>0</v>
      </c>
      <c r="AT17" s="41">
        <f t="shared" si="24"/>
        <v>10</v>
      </c>
      <c r="AU17" s="42">
        <f t="shared" si="25"/>
        <v>54.2535</v>
      </c>
      <c r="AV17" s="34">
        <v>11</v>
      </c>
    </row>
    <row r="18" spans="1:48" ht="15">
      <c r="A18" s="34">
        <v>12</v>
      </c>
      <c r="B18" s="35" t="s">
        <v>210</v>
      </c>
      <c r="C18" s="35" t="s">
        <v>211</v>
      </c>
      <c r="D18" s="36">
        <v>141</v>
      </c>
      <c r="E18" s="36">
        <v>456</v>
      </c>
      <c r="F18" s="37">
        <v>3270</v>
      </c>
      <c r="G18" s="38">
        <f t="shared" si="0"/>
        <v>18.256880733944953</v>
      </c>
      <c r="H18" s="39">
        <f t="shared" si="1"/>
        <v>4.3119266055045875</v>
      </c>
      <c r="I18" s="39">
        <f t="shared" si="2"/>
        <v>13.944954128440369</v>
      </c>
      <c r="J18" s="40">
        <f t="shared" si="3"/>
        <v>18.2569</v>
      </c>
      <c r="K18" s="36">
        <v>30</v>
      </c>
      <c r="L18" s="36">
        <v>250</v>
      </c>
      <c r="M18" s="37">
        <v>2545</v>
      </c>
      <c r="N18" s="38">
        <f t="shared" si="4"/>
        <v>11.00196463654224</v>
      </c>
      <c r="O18" s="39">
        <f t="shared" si="5"/>
        <v>1.1787819253438114</v>
      </c>
      <c r="P18" s="39">
        <f t="shared" si="6"/>
        <v>9.823182711198427</v>
      </c>
      <c r="Q18" s="40">
        <f t="shared" si="7"/>
        <v>11.002</v>
      </c>
      <c r="R18" s="36">
        <v>30</v>
      </c>
      <c r="S18" s="36">
        <v>66</v>
      </c>
      <c r="T18" s="37">
        <v>2038</v>
      </c>
      <c r="U18" s="38">
        <f t="shared" si="8"/>
        <v>4.710500490677134</v>
      </c>
      <c r="V18" s="39">
        <f t="shared" si="9"/>
        <v>1.4720314033366046</v>
      </c>
      <c r="W18" s="39">
        <f t="shared" si="10"/>
        <v>3.23846908734053</v>
      </c>
      <c r="X18" s="40">
        <f t="shared" si="11"/>
        <v>4.7105</v>
      </c>
      <c r="Y18" s="36">
        <v>34</v>
      </c>
      <c r="Z18" s="36">
        <v>45</v>
      </c>
      <c r="AA18" s="37">
        <v>476</v>
      </c>
      <c r="AB18" s="38">
        <f t="shared" si="12"/>
        <v>16.596638655462186</v>
      </c>
      <c r="AC18" s="39">
        <f t="shared" si="13"/>
        <v>7.142857142857142</v>
      </c>
      <c r="AD18" s="39">
        <f t="shared" si="14"/>
        <v>9.453781512605042</v>
      </c>
      <c r="AE18" s="40">
        <f t="shared" si="15"/>
        <v>16.5966</v>
      </c>
      <c r="AF18" s="36">
        <v>42</v>
      </c>
      <c r="AG18" s="36">
        <v>88</v>
      </c>
      <c r="AH18" s="37">
        <v>730</v>
      </c>
      <c r="AI18" s="38">
        <f t="shared" si="16"/>
        <v>17.80821917808219</v>
      </c>
      <c r="AJ18" s="39">
        <f t="shared" si="17"/>
        <v>5.7534246575342465</v>
      </c>
      <c r="AK18" s="39">
        <f t="shared" si="18"/>
        <v>12.054794520547945</v>
      </c>
      <c r="AL18" s="40">
        <f t="shared" si="19"/>
        <v>17.8082</v>
      </c>
      <c r="AM18" s="36"/>
      <c r="AN18" s="36"/>
      <c r="AO18" s="37">
        <v>0.1</v>
      </c>
      <c r="AP18" s="38">
        <f t="shared" si="20"/>
        <v>0</v>
      </c>
      <c r="AQ18" s="39">
        <f t="shared" si="21"/>
        <v>0</v>
      </c>
      <c r="AR18" s="39">
        <f t="shared" si="22"/>
        <v>0</v>
      </c>
      <c r="AS18" s="40">
        <f t="shared" si="23"/>
        <v>0</v>
      </c>
      <c r="AT18" s="41">
        <f t="shared" si="24"/>
        <v>10</v>
      </c>
      <c r="AU18" s="42">
        <f t="shared" si="25"/>
        <v>68.3742</v>
      </c>
      <c r="AV18" s="43">
        <v>12</v>
      </c>
    </row>
    <row r="19" spans="1:48" ht="15">
      <c r="A19" s="34">
        <v>13</v>
      </c>
      <c r="B19" s="35" t="s">
        <v>212</v>
      </c>
      <c r="C19" s="35" t="s">
        <v>213</v>
      </c>
      <c r="D19" s="36">
        <v>310</v>
      </c>
      <c r="E19" s="36">
        <v>1649</v>
      </c>
      <c r="F19" s="37">
        <v>18568</v>
      </c>
      <c r="G19" s="38">
        <f t="shared" si="0"/>
        <v>10.550409306333476</v>
      </c>
      <c r="H19" s="39">
        <f t="shared" si="1"/>
        <v>1.6695389918138732</v>
      </c>
      <c r="I19" s="39">
        <f t="shared" si="2"/>
        <v>8.880870314519603</v>
      </c>
      <c r="J19" s="40">
        <f t="shared" si="3"/>
        <v>10.5504</v>
      </c>
      <c r="K19" s="36">
        <v>177</v>
      </c>
      <c r="L19" s="36">
        <v>2627</v>
      </c>
      <c r="M19" s="37">
        <v>16325</v>
      </c>
      <c r="N19" s="38">
        <f t="shared" si="4"/>
        <v>17.176110260336905</v>
      </c>
      <c r="O19" s="39">
        <f t="shared" si="5"/>
        <v>1.0842266462480856</v>
      </c>
      <c r="P19" s="39">
        <f t="shared" si="6"/>
        <v>16.09188361408882</v>
      </c>
      <c r="Q19" s="40">
        <f t="shared" si="7"/>
        <v>17.1761</v>
      </c>
      <c r="R19" s="36">
        <v>95</v>
      </c>
      <c r="S19" s="36">
        <v>349</v>
      </c>
      <c r="T19" s="37">
        <v>1783</v>
      </c>
      <c r="U19" s="38">
        <f t="shared" si="8"/>
        <v>24.90185081323612</v>
      </c>
      <c r="V19" s="39">
        <f t="shared" si="9"/>
        <v>5.32809871003926</v>
      </c>
      <c r="W19" s="39">
        <f t="shared" si="10"/>
        <v>19.57375210319686</v>
      </c>
      <c r="X19" s="40">
        <f t="shared" si="11"/>
        <v>24.9019</v>
      </c>
      <c r="Y19" s="36">
        <v>17</v>
      </c>
      <c r="Z19" s="36">
        <v>866</v>
      </c>
      <c r="AA19" s="37">
        <v>4757</v>
      </c>
      <c r="AB19" s="38">
        <f t="shared" si="12"/>
        <v>18.56211898255203</v>
      </c>
      <c r="AC19" s="39">
        <f t="shared" si="13"/>
        <v>0.3573680891318058</v>
      </c>
      <c r="AD19" s="39">
        <f t="shared" si="14"/>
        <v>18.204750893420226</v>
      </c>
      <c r="AE19" s="40">
        <f t="shared" si="15"/>
        <v>18.5621</v>
      </c>
      <c r="AF19" s="36">
        <v>26</v>
      </c>
      <c r="AG19" s="36">
        <v>6</v>
      </c>
      <c r="AH19" s="37">
        <v>1227</v>
      </c>
      <c r="AI19" s="38">
        <f t="shared" si="16"/>
        <v>2.6079869600651997</v>
      </c>
      <c r="AJ19" s="39">
        <f t="shared" si="17"/>
        <v>2.1189894050529747</v>
      </c>
      <c r="AK19" s="39">
        <f t="shared" si="18"/>
        <v>0.4889975550122249</v>
      </c>
      <c r="AL19" s="40">
        <f t="shared" si="19"/>
        <v>2.608</v>
      </c>
      <c r="AM19" s="36"/>
      <c r="AN19" s="36"/>
      <c r="AO19" s="37">
        <v>0.1</v>
      </c>
      <c r="AP19" s="38">
        <f t="shared" si="20"/>
        <v>0</v>
      </c>
      <c r="AQ19" s="39">
        <f t="shared" si="21"/>
        <v>0</v>
      </c>
      <c r="AR19" s="39">
        <f t="shared" si="22"/>
        <v>0</v>
      </c>
      <c r="AS19" s="40">
        <f t="shared" si="23"/>
        <v>0</v>
      </c>
      <c r="AT19" s="41">
        <f t="shared" si="24"/>
        <v>10</v>
      </c>
      <c r="AU19" s="42">
        <f t="shared" si="25"/>
        <v>73.7985</v>
      </c>
      <c r="AV19" s="43">
        <v>13</v>
      </c>
    </row>
    <row r="20" spans="1:48" ht="15">
      <c r="A20" s="34">
        <v>14</v>
      </c>
      <c r="B20" s="35" t="s">
        <v>214</v>
      </c>
      <c r="C20" s="35" t="s">
        <v>215</v>
      </c>
      <c r="D20" s="36">
        <v>371</v>
      </c>
      <c r="E20" s="36">
        <v>280</v>
      </c>
      <c r="F20" s="37">
        <v>2485</v>
      </c>
      <c r="G20" s="38">
        <f t="shared" si="0"/>
        <v>26.197183098591548</v>
      </c>
      <c r="H20" s="39">
        <f t="shared" si="1"/>
        <v>14.929577464788732</v>
      </c>
      <c r="I20" s="39">
        <f t="shared" si="2"/>
        <v>11.267605633802818</v>
      </c>
      <c r="J20" s="40">
        <f t="shared" si="3"/>
        <v>26.1972</v>
      </c>
      <c r="K20" s="36">
        <v>138</v>
      </c>
      <c r="L20" s="36">
        <v>1</v>
      </c>
      <c r="M20" s="37">
        <v>896</v>
      </c>
      <c r="N20" s="38">
        <f t="shared" si="4"/>
        <v>15.513392857142858</v>
      </c>
      <c r="O20" s="39">
        <f t="shared" si="5"/>
        <v>15.401785714285715</v>
      </c>
      <c r="P20" s="39">
        <f t="shared" si="6"/>
        <v>0.11160714285714285</v>
      </c>
      <c r="Q20" s="40">
        <f t="shared" si="7"/>
        <v>15.5134</v>
      </c>
      <c r="R20" s="36">
        <v>273</v>
      </c>
      <c r="S20" s="36">
        <v>74</v>
      </c>
      <c r="T20" s="37">
        <v>1748</v>
      </c>
      <c r="U20" s="38">
        <f t="shared" si="8"/>
        <v>19.851258581235697</v>
      </c>
      <c r="V20" s="39">
        <f t="shared" si="9"/>
        <v>15.617848970251716</v>
      </c>
      <c r="W20" s="39">
        <f t="shared" si="10"/>
        <v>4.233409610983982</v>
      </c>
      <c r="X20" s="40">
        <f t="shared" si="11"/>
        <v>19.8513</v>
      </c>
      <c r="Y20" s="36">
        <v>77</v>
      </c>
      <c r="Z20" s="36">
        <v>13</v>
      </c>
      <c r="AA20" s="37">
        <v>1161</v>
      </c>
      <c r="AB20" s="38">
        <f t="shared" si="12"/>
        <v>7.751937984496124</v>
      </c>
      <c r="AC20" s="39">
        <f t="shared" si="13"/>
        <v>6.6322136089577945</v>
      </c>
      <c r="AD20" s="39">
        <f t="shared" si="14"/>
        <v>1.119724375538329</v>
      </c>
      <c r="AE20" s="40">
        <f t="shared" si="15"/>
        <v>7.7519</v>
      </c>
      <c r="AF20" s="36">
        <v>37</v>
      </c>
      <c r="AG20" s="36">
        <v>64</v>
      </c>
      <c r="AH20" s="37">
        <v>646</v>
      </c>
      <c r="AI20" s="38">
        <f t="shared" si="16"/>
        <v>15.634674922600619</v>
      </c>
      <c r="AJ20" s="39">
        <f t="shared" si="17"/>
        <v>5.727554179566564</v>
      </c>
      <c r="AK20" s="39">
        <f t="shared" si="18"/>
        <v>9.907120743034056</v>
      </c>
      <c r="AL20" s="40">
        <f t="shared" si="19"/>
        <v>15.6347</v>
      </c>
      <c r="AM20" s="36"/>
      <c r="AN20" s="36"/>
      <c r="AO20" s="37">
        <v>0.1</v>
      </c>
      <c r="AP20" s="38">
        <f t="shared" si="20"/>
        <v>0</v>
      </c>
      <c r="AQ20" s="39">
        <f t="shared" si="21"/>
        <v>0</v>
      </c>
      <c r="AR20" s="39">
        <f t="shared" si="22"/>
        <v>0</v>
      </c>
      <c r="AS20" s="40">
        <f t="shared" si="23"/>
        <v>0</v>
      </c>
      <c r="AT20" s="41">
        <f t="shared" si="24"/>
        <v>10</v>
      </c>
      <c r="AU20" s="42">
        <f t="shared" si="25"/>
        <v>84.9485</v>
      </c>
      <c r="AV20" s="34">
        <v>14</v>
      </c>
    </row>
    <row r="21" spans="1:48" ht="15">
      <c r="A21" s="34">
        <v>15</v>
      </c>
      <c r="B21" s="35" t="s">
        <v>216</v>
      </c>
      <c r="C21" s="35" t="s">
        <v>217</v>
      </c>
      <c r="D21" s="36">
        <v>3842</v>
      </c>
      <c r="E21" s="36">
        <v>3004</v>
      </c>
      <c r="F21" s="37">
        <v>19655</v>
      </c>
      <c r="G21" s="38">
        <f t="shared" si="0"/>
        <v>34.83083184940219</v>
      </c>
      <c r="H21" s="39">
        <f t="shared" si="1"/>
        <v>19.547189010429918</v>
      </c>
      <c r="I21" s="39">
        <f t="shared" si="2"/>
        <v>15.283642838972272</v>
      </c>
      <c r="J21" s="40">
        <f t="shared" si="3"/>
        <v>34.8308</v>
      </c>
      <c r="K21" s="36">
        <v>551</v>
      </c>
      <c r="L21" s="36">
        <v>3810</v>
      </c>
      <c r="M21" s="37">
        <v>22254</v>
      </c>
      <c r="N21" s="38">
        <f t="shared" si="4"/>
        <v>19.596477037835896</v>
      </c>
      <c r="O21" s="39">
        <f t="shared" si="5"/>
        <v>2.4759593780893323</v>
      </c>
      <c r="P21" s="39">
        <f t="shared" si="6"/>
        <v>17.12051765974656</v>
      </c>
      <c r="Q21" s="40">
        <f t="shared" si="7"/>
        <v>19.5965</v>
      </c>
      <c r="R21" s="36">
        <v>1993</v>
      </c>
      <c r="S21" s="36">
        <v>1601</v>
      </c>
      <c r="T21" s="37">
        <v>16325</v>
      </c>
      <c r="U21" s="38">
        <f t="shared" si="8"/>
        <v>22.01531393568147</v>
      </c>
      <c r="V21" s="39">
        <f t="shared" si="9"/>
        <v>12.208269525267994</v>
      </c>
      <c r="W21" s="39">
        <f t="shared" si="10"/>
        <v>9.807044410413477</v>
      </c>
      <c r="X21" s="40">
        <f t="shared" si="11"/>
        <v>22.0153</v>
      </c>
      <c r="Y21" s="36">
        <v>41</v>
      </c>
      <c r="Z21" s="36">
        <v>692</v>
      </c>
      <c r="AA21" s="37">
        <v>4757</v>
      </c>
      <c r="AB21" s="38">
        <f t="shared" si="12"/>
        <v>15.40887113727139</v>
      </c>
      <c r="AC21" s="39">
        <f t="shared" si="13"/>
        <v>0.8618877443767081</v>
      </c>
      <c r="AD21" s="39">
        <f t="shared" si="14"/>
        <v>14.546983392894683</v>
      </c>
      <c r="AE21" s="40">
        <f t="shared" si="15"/>
        <v>15.4089</v>
      </c>
      <c r="AF21" s="36">
        <v>475</v>
      </c>
      <c r="AG21" s="36">
        <v>973</v>
      </c>
      <c r="AH21" s="37">
        <v>5941</v>
      </c>
      <c r="AI21" s="38">
        <f t="shared" si="16"/>
        <v>24.37300117825282</v>
      </c>
      <c r="AJ21" s="39">
        <f t="shared" si="17"/>
        <v>7.995286988722437</v>
      </c>
      <c r="AK21" s="39">
        <f t="shared" si="18"/>
        <v>16.377714189530383</v>
      </c>
      <c r="AL21" s="40">
        <f t="shared" si="19"/>
        <v>24.373</v>
      </c>
      <c r="AM21" s="36"/>
      <c r="AN21" s="36"/>
      <c r="AO21" s="37">
        <v>0.1</v>
      </c>
      <c r="AP21" s="38">
        <f t="shared" si="20"/>
        <v>0</v>
      </c>
      <c r="AQ21" s="39">
        <f t="shared" si="21"/>
        <v>0</v>
      </c>
      <c r="AR21" s="39">
        <f t="shared" si="22"/>
        <v>0</v>
      </c>
      <c r="AS21" s="40">
        <f t="shared" si="23"/>
        <v>0</v>
      </c>
      <c r="AT21" s="41">
        <f t="shared" si="24"/>
        <v>10</v>
      </c>
      <c r="AU21" s="42">
        <f t="shared" si="25"/>
        <v>116.2245</v>
      </c>
      <c r="AV21" s="43">
        <v>15</v>
      </c>
    </row>
    <row r="32" ht="15">
      <c r="B32" t="s">
        <v>21</v>
      </c>
    </row>
  </sheetData>
  <sheetProtection/>
  <conditionalFormatting sqref="AT7:AT21">
    <cfRule type="cellIs" priority="4" dxfId="84" operator="lessThan" stopIfTrue="1">
      <formula>10</formula>
    </cfRule>
  </conditionalFormatting>
  <conditionalFormatting sqref="F7:F21 M7:M21 T7:T21 AA7:AA21 AH7:AH21">
    <cfRule type="cellIs" priority="2" dxfId="84" operator="lessThan" stopIfTrue="1">
      <formula>100</formula>
    </cfRule>
  </conditionalFormatting>
  <conditionalFormatting sqref="AO7:AO21">
    <cfRule type="cellIs" priority="3" dxfId="84" operator="lessThan" stopIfTrue="1">
      <formula>150</formula>
    </cfRule>
  </conditionalFormatting>
  <conditionalFormatting sqref="H7:I21 O7:P21 V7:W21 AC7:AD21 AJ7:AK21 AQ7:AR21">
    <cfRule type="cellIs" priority="1" dxfId="84" operator="greaterThan" stopIfTrue="1">
      <formula>20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8515625" style="0" customWidth="1"/>
    <col min="3" max="3" width="13.28125" style="0" customWidth="1"/>
    <col min="4" max="6" width="7.57421875" style="0" customWidth="1"/>
    <col min="7" max="9" width="7.57421875" style="0" hidden="1" customWidth="1"/>
    <col min="10" max="13" width="7.57421875" style="0" customWidth="1"/>
    <col min="14" max="16" width="7.57421875" style="0" hidden="1" customWidth="1"/>
    <col min="17" max="20" width="7.57421875" style="0" customWidth="1"/>
    <col min="21" max="23" width="7.57421875" style="0" hidden="1" customWidth="1"/>
    <col min="24" max="27" width="7.57421875" style="0" customWidth="1"/>
    <col min="28" max="30" width="7.57421875" style="0" hidden="1" customWidth="1"/>
    <col min="31" max="34" width="7.57421875" style="0" customWidth="1"/>
    <col min="35" max="37" width="7.57421875" style="0" hidden="1" customWidth="1"/>
    <col min="38" max="38" width="7.57421875" style="0" customWidth="1"/>
    <col min="39" max="45" width="7.57421875" style="0" hidden="1" customWidth="1"/>
    <col min="46" max="46" width="6.421875" style="0" customWidth="1"/>
    <col min="47" max="47" width="9.140625" style="0" customWidth="1"/>
    <col min="48" max="48" width="5.140625" style="0" customWidth="1"/>
    <col min="49" max="49" width="9.140625" style="0" customWidth="1"/>
  </cols>
  <sheetData>
    <row r="1" spans="1:48" ht="15">
      <c r="A1" s="23"/>
      <c r="B1" s="24" t="s">
        <v>218</v>
      </c>
      <c r="C1" s="58"/>
      <c r="D1" s="25"/>
      <c r="E1" s="23"/>
      <c r="F1" s="26"/>
      <c r="G1" s="26"/>
      <c r="H1" s="26"/>
      <c r="I1" s="26"/>
      <c r="J1" s="26"/>
      <c r="K1" s="23"/>
      <c r="L1" s="23"/>
      <c r="M1" s="26"/>
      <c r="N1" s="26"/>
      <c r="O1" s="26"/>
      <c r="P1" s="26"/>
      <c r="Q1" s="26"/>
      <c r="R1" s="23"/>
      <c r="S1" s="23"/>
      <c r="T1" s="26"/>
      <c r="U1" s="26"/>
      <c r="V1" s="26"/>
      <c r="W1" s="26"/>
      <c r="X1" s="26"/>
      <c r="Y1" s="23"/>
      <c r="Z1" s="23"/>
      <c r="AA1" s="26"/>
      <c r="AB1" s="26"/>
      <c r="AC1" s="26"/>
      <c r="AD1" s="26"/>
      <c r="AE1" s="26"/>
      <c r="AF1" s="23"/>
      <c r="AG1" s="23"/>
      <c r="AH1" s="27"/>
      <c r="AI1" s="23"/>
      <c r="AJ1" s="26"/>
      <c r="AK1" s="26"/>
      <c r="AL1" s="23"/>
      <c r="AM1" s="23"/>
      <c r="AN1" s="23"/>
      <c r="AO1" s="27"/>
      <c r="AP1" s="23"/>
      <c r="AQ1" s="26"/>
      <c r="AR1" s="26"/>
      <c r="AS1" s="23"/>
      <c r="AT1" s="23"/>
      <c r="AU1" s="28"/>
      <c r="AV1" s="28"/>
    </row>
    <row r="2" spans="1:48" ht="15">
      <c r="A2" s="23"/>
      <c r="B2" s="24" t="s">
        <v>41</v>
      </c>
      <c r="C2" s="24"/>
      <c r="D2" s="23"/>
      <c r="E2" s="23"/>
      <c r="F2" s="26"/>
      <c r="G2" s="26"/>
      <c r="H2" s="26"/>
      <c r="I2" s="26"/>
      <c r="J2" s="26"/>
      <c r="K2" s="23"/>
      <c r="L2" s="23"/>
      <c r="M2" s="26"/>
      <c r="N2" s="26"/>
      <c r="O2" s="26"/>
      <c r="P2" s="26"/>
      <c r="Q2" s="26"/>
      <c r="R2" s="23"/>
      <c r="S2" s="23"/>
      <c r="T2" s="26"/>
      <c r="U2" s="26"/>
      <c r="V2" s="26"/>
      <c r="W2" s="26"/>
      <c r="X2" s="26"/>
      <c r="Y2" s="23"/>
      <c r="Z2" s="23"/>
      <c r="AA2" s="26"/>
      <c r="AB2" s="26"/>
      <c r="AC2" s="26"/>
      <c r="AD2" s="26"/>
      <c r="AE2" s="26"/>
      <c r="AF2" s="23"/>
      <c r="AG2" s="23"/>
      <c r="AH2" s="27"/>
      <c r="AI2" s="23"/>
      <c r="AJ2" s="26"/>
      <c r="AK2" s="26"/>
      <c r="AL2" s="23"/>
      <c r="AM2" s="23"/>
      <c r="AN2" s="23"/>
      <c r="AO2" s="27"/>
      <c r="AP2" s="23"/>
      <c r="AQ2" s="26"/>
      <c r="AR2" s="26"/>
      <c r="AS2" s="23"/>
      <c r="AT2" s="23"/>
      <c r="AU2" s="28"/>
      <c r="AV2" s="28"/>
    </row>
    <row r="3" spans="1:48" ht="15">
      <c r="A3" s="29"/>
      <c r="B3" s="30"/>
      <c r="C3" s="30"/>
      <c r="D3" s="29"/>
      <c r="E3" s="29"/>
      <c r="F3" s="59"/>
      <c r="G3" s="59"/>
      <c r="H3" s="59"/>
      <c r="I3" s="59"/>
      <c r="J3" s="59"/>
      <c r="K3" s="29"/>
      <c r="L3" s="29"/>
      <c r="M3" s="59"/>
      <c r="N3" s="59"/>
      <c r="O3" s="59"/>
      <c r="P3" s="59"/>
      <c r="Q3" s="59"/>
      <c r="R3" s="29"/>
      <c r="S3" s="29"/>
      <c r="T3" s="59"/>
      <c r="U3" s="59"/>
      <c r="V3" s="59"/>
      <c r="W3" s="59"/>
      <c r="X3" s="59"/>
      <c r="Y3" s="29"/>
      <c r="Z3" s="29"/>
      <c r="AA3" s="60"/>
      <c r="AB3" s="60"/>
      <c r="AC3" s="59"/>
      <c r="AD3" s="59"/>
      <c r="AE3" s="60"/>
      <c r="AF3" s="29"/>
      <c r="AG3" s="29"/>
      <c r="AH3" s="61"/>
      <c r="AI3" s="29"/>
      <c r="AJ3" s="59"/>
      <c r="AK3" s="59"/>
      <c r="AL3" s="29"/>
      <c r="AM3" s="29"/>
      <c r="AN3" s="29"/>
      <c r="AO3" s="61"/>
      <c r="AP3" s="29"/>
      <c r="AQ3" s="59"/>
      <c r="AR3" s="59"/>
      <c r="AS3" s="29"/>
      <c r="AT3" s="29"/>
      <c r="AU3" s="30"/>
      <c r="AV3" s="30"/>
    </row>
    <row r="4" spans="1:48" ht="15">
      <c r="A4" s="26" t="s">
        <v>47</v>
      </c>
      <c r="B4" s="31" t="s">
        <v>92</v>
      </c>
      <c r="C4" s="31" t="s">
        <v>93</v>
      </c>
      <c r="D4" s="26" t="s">
        <v>50</v>
      </c>
      <c r="E4" s="26" t="s">
        <v>94</v>
      </c>
      <c r="F4" s="26" t="s">
        <v>51</v>
      </c>
      <c r="G4" s="26" t="s">
        <v>52</v>
      </c>
      <c r="H4" s="26"/>
      <c r="I4" s="26"/>
      <c r="J4" s="26" t="s">
        <v>95</v>
      </c>
      <c r="K4" s="26" t="s">
        <v>50</v>
      </c>
      <c r="L4" s="26" t="s">
        <v>94</v>
      </c>
      <c r="M4" s="26" t="s">
        <v>51</v>
      </c>
      <c r="N4" s="26" t="s">
        <v>52</v>
      </c>
      <c r="O4" s="26"/>
      <c r="P4" s="26"/>
      <c r="Q4" s="26" t="s">
        <v>95</v>
      </c>
      <c r="R4" s="26" t="s">
        <v>50</v>
      </c>
      <c r="S4" s="26" t="s">
        <v>94</v>
      </c>
      <c r="T4" s="26" t="s">
        <v>51</v>
      </c>
      <c r="U4" s="26" t="s">
        <v>52</v>
      </c>
      <c r="V4" s="26"/>
      <c r="W4" s="26"/>
      <c r="X4" s="26" t="s">
        <v>95</v>
      </c>
      <c r="Y4" s="26" t="s">
        <v>50</v>
      </c>
      <c r="Z4" s="26" t="s">
        <v>94</v>
      </c>
      <c r="AA4" s="26" t="s">
        <v>51</v>
      </c>
      <c r="AB4" s="26" t="s">
        <v>52</v>
      </c>
      <c r="AC4" s="26"/>
      <c r="AD4" s="26"/>
      <c r="AE4" s="26" t="s">
        <v>95</v>
      </c>
      <c r="AF4" s="26" t="s">
        <v>50</v>
      </c>
      <c r="AG4" s="26" t="s">
        <v>94</v>
      </c>
      <c r="AH4" s="26" t="s">
        <v>51</v>
      </c>
      <c r="AI4" s="26" t="s">
        <v>52</v>
      </c>
      <c r="AJ4" s="26"/>
      <c r="AK4" s="26"/>
      <c r="AL4" s="26" t="s">
        <v>95</v>
      </c>
      <c r="AM4" s="26" t="s">
        <v>50</v>
      </c>
      <c r="AN4" s="26" t="s">
        <v>94</v>
      </c>
      <c r="AO4" s="26" t="s">
        <v>51</v>
      </c>
      <c r="AP4" s="26" t="s">
        <v>52</v>
      </c>
      <c r="AQ4" s="26"/>
      <c r="AR4" s="26"/>
      <c r="AS4" s="26" t="s">
        <v>95</v>
      </c>
      <c r="AT4" s="32" t="s">
        <v>96</v>
      </c>
      <c r="AU4" s="31" t="s">
        <v>97</v>
      </c>
      <c r="AV4" s="33" t="s">
        <v>47</v>
      </c>
    </row>
    <row r="5" spans="1:48" ht="15">
      <c r="A5" s="26"/>
      <c r="B5" s="31" t="s">
        <v>56</v>
      </c>
      <c r="C5" s="31" t="s">
        <v>57</v>
      </c>
      <c r="D5" s="26" t="s">
        <v>58</v>
      </c>
      <c r="E5" s="26" t="s">
        <v>98</v>
      </c>
      <c r="F5" s="26" t="s">
        <v>59</v>
      </c>
      <c r="G5" s="26"/>
      <c r="H5" s="26"/>
      <c r="I5" s="26"/>
      <c r="J5" s="26" t="s">
        <v>60</v>
      </c>
      <c r="K5" s="26" t="s">
        <v>58</v>
      </c>
      <c r="L5" s="26" t="s">
        <v>98</v>
      </c>
      <c r="M5" s="26" t="s">
        <v>59</v>
      </c>
      <c r="N5" s="26"/>
      <c r="O5" s="26"/>
      <c r="P5" s="26"/>
      <c r="Q5" s="26" t="s">
        <v>60</v>
      </c>
      <c r="R5" s="26" t="s">
        <v>58</v>
      </c>
      <c r="S5" s="26" t="s">
        <v>98</v>
      </c>
      <c r="T5" s="26" t="s">
        <v>59</v>
      </c>
      <c r="U5" s="26"/>
      <c r="V5" s="26"/>
      <c r="W5" s="26"/>
      <c r="X5" s="26" t="s">
        <v>60</v>
      </c>
      <c r="Y5" s="26" t="s">
        <v>58</v>
      </c>
      <c r="Z5" s="26" t="s">
        <v>98</v>
      </c>
      <c r="AA5" s="26" t="s">
        <v>59</v>
      </c>
      <c r="AB5" s="26"/>
      <c r="AC5" s="26"/>
      <c r="AD5" s="26"/>
      <c r="AE5" s="26" t="s">
        <v>60</v>
      </c>
      <c r="AF5" s="26" t="s">
        <v>58</v>
      </c>
      <c r="AG5" s="26" t="s">
        <v>98</v>
      </c>
      <c r="AH5" s="26" t="s">
        <v>59</v>
      </c>
      <c r="AI5" s="26"/>
      <c r="AJ5" s="26"/>
      <c r="AK5" s="26"/>
      <c r="AL5" s="26" t="s">
        <v>60</v>
      </c>
      <c r="AM5" s="26" t="s">
        <v>58</v>
      </c>
      <c r="AN5" s="26" t="s">
        <v>98</v>
      </c>
      <c r="AO5" s="26" t="s">
        <v>59</v>
      </c>
      <c r="AP5" s="26"/>
      <c r="AQ5" s="26"/>
      <c r="AR5" s="26"/>
      <c r="AS5" s="26" t="s">
        <v>60</v>
      </c>
      <c r="AT5" s="32" t="s">
        <v>99</v>
      </c>
      <c r="AU5" s="31" t="s">
        <v>100</v>
      </c>
      <c r="AV5" s="33"/>
    </row>
    <row r="6" spans="1:48" ht="15">
      <c r="A6" s="26"/>
      <c r="B6" s="31"/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32"/>
      <c r="AU6" s="31"/>
      <c r="AV6" s="33"/>
    </row>
    <row r="7" spans="1:48" ht="15">
      <c r="A7" s="34">
        <v>1</v>
      </c>
      <c r="B7" s="35" t="s">
        <v>219</v>
      </c>
      <c r="C7" s="35" t="s">
        <v>220</v>
      </c>
      <c r="D7" s="36">
        <v>92</v>
      </c>
      <c r="E7" s="36">
        <v>73</v>
      </c>
      <c r="F7" s="37">
        <v>3553</v>
      </c>
      <c r="G7" s="38">
        <f aca="true" t="shared" si="0" ref="G7:G21">((D7+E7)*100)/F7</f>
        <v>4.643962848297214</v>
      </c>
      <c r="H7" s="39">
        <f aca="true" t="shared" si="1" ref="H7:H21">SUM(D7/F7)*100</f>
        <v>2.589361103292992</v>
      </c>
      <c r="I7" s="39">
        <f aca="true" t="shared" si="2" ref="I7:I21">SUM(E7/F7)*100</f>
        <v>2.0546017450042218</v>
      </c>
      <c r="J7" s="40">
        <f aca="true" t="shared" si="3" ref="J7:J21">ROUND(G7,4)</f>
        <v>4.644</v>
      </c>
      <c r="K7" s="36">
        <v>26</v>
      </c>
      <c r="L7" s="36">
        <v>24</v>
      </c>
      <c r="M7" s="37">
        <v>4830</v>
      </c>
      <c r="N7" s="38">
        <f aca="true" t="shared" si="4" ref="N7:N21">((K7+L7)*100)/M7</f>
        <v>1.0351966873706004</v>
      </c>
      <c r="O7" s="39">
        <f aca="true" t="shared" si="5" ref="O7:O21">SUM(K7/M7)*100</f>
        <v>0.5383022774327122</v>
      </c>
      <c r="P7" s="39">
        <f aca="true" t="shared" si="6" ref="P7:P21">SUM(L7/M7)*100</f>
        <v>0.4968944099378882</v>
      </c>
      <c r="Q7" s="40">
        <f aca="true" t="shared" si="7" ref="Q7:Q21">ROUND(N7,4)</f>
        <v>1.0352</v>
      </c>
      <c r="R7" s="36">
        <v>161</v>
      </c>
      <c r="S7" s="36">
        <v>38</v>
      </c>
      <c r="T7" s="37">
        <v>3052</v>
      </c>
      <c r="U7" s="38">
        <f aca="true" t="shared" si="8" ref="U7:U21">((R7+S7)*100)/T7</f>
        <v>6.520314547837484</v>
      </c>
      <c r="V7" s="39">
        <f aca="true" t="shared" si="9" ref="V7:V21">SUM(R7/T7)*100</f>
        <v>5.275229357798166</v>
      </c>
      <c r="W7" s="39">
        <f aca="true" t="shared" si="10" ref="W7:W21">SUM(S7/T7)*100</f>
        <v>1.2450851900393185</v>
      </c>
      <c r="X7" s="40">
        <f aca="true" t="shared" si="11" ref="X7:X21">ROUND(U7,4)</f>
        <v>6.5203</v>
      </c>
      <c r="Y7" s="36">
        <v>20</v>
      </c>
      <c r="Z7" s="36">
        <v>31</v>
      </c>
      <c r="AA7" s="37">
        <v>4880</v>
      </c>
      <c r="AB7" s="38">
        <f aca="true" t="shared" si="12" ref="AB7:AB21">((Y7+Z7)*100)/AA7</f>
        <v>1.0450819672131149</v>
      </c>
      <c r="AC7" s="39">
        <f aca="true" t="shared" si="13" ref="AC7:AC21">SUM(Y7/AA7)*100</f>
        <v>0.4098360655737705</v>
      </c>
      <c r="AD7" s="39">
        <f aca="true" t="shared" si="14" ref="AD7:AD21">SUM(Z7/AA7)*100</f>
        <v>0.6352459016393442</v>
      </c>
      <c r="AE7" s="40">
        <f aca="true" t="shared" si="15" ref="AE7:AE21">ROUND(AB7,4)</f>
        <v>1.0451</v>
      </c>
      <c r="AF7" s="36">
        <v>4</v>
      </c>
      <c r="AG7" s="36">
        <v>5</v>
      </c>
      <c r="AH7" s="37">
        <v>1130</v>
      </c>
      <c r="AI7" s="38">
        <f aca="true" t="shared" si="16" ref="AI7:AI21">((AF7+AG7)*100)/AH7</f>
        <v>0.7964601769911505</v>
      </c>
      <c r="AJ7" s="39">
        <f aca="true" t="shared" si="17" ref="AJ7:AJ21">SUM(AF7/AH7)*100</f>
        <v>0.35398230088495575</v>
      </c>
      <c r="AK7" s="39">
        <f aca="true" t="shared" si="18" ref="AK7:AK21">SUM(AG7/AH7)*100</f>
        <v>0.4424778761061947</v>
      </c>
      <c r="AL7" s="40">
        <f aca="true" t="shared" si="19" ref="AL7:AL21">ROUND(AI7,4)</f>
        <v>0.7965</v>
      </c>
      <c r="AM7" s="36"/>
      <c r="AN7" s="36"/>
      <c r="AO7" s="37">
        <v>0.1</v>
      </c>
      <c r="AP7" s="38">
        <f aca="true" t="shared" si="20" ref="AP7:AP21">((AM7+AN7)*100)/AO7</f>
        <v>0</v>
      </c>
      <c r="AQ7" s="39">
        <f aca="true" t="shared" si="21" ref="AQ7:AQ21">SUM(AM7/AO7)*100</f>
        <v>0</v>
      </c>
      <c r="AR7" s="39">
        <f aca="true" t="shared" si="22" ref="AR7:AR21">SUM(AN7/AO7)*100</f>
        <v>0</v>
      </c>
      <c r="AS7" s="40">
        <f aca="true" t="shared" si="23" ref="AS7:AS21">ROUND(AP7,4)</f>
        <v>0</v>
      </c>
      <c r="AT7" s="41">
        <f aca="true" t="shared" si="24" ref="AT7:AT21">COUNT(D7,E7,K7,L7,R7,S7,Y7,Z7,AF7,AG7)</f>
        <v>10</v>
      </c>
      <c r="AU7" s="42">
        <f aca="true" t="shared" si="25" ref="AU7:AU21">SUM(J7,Q7,X7,AE7,AL7,AS7)</f>
        <v>14.0411</v>
      </c>
      <c r="AV7" s="34">
        <v>1</v>
      </c>
    </row>
    <row r="8" spans="1:48" ht="15">
      <c r="A8" s="34">
        <v>2</v>
      </c>
      <c r="B8" s="35" t="s">
        <v>221</v>
      </c>
      <c r="C8" s="35" t="s">
        <v>222</v>
      </c>
      <c r="D8" s="36">
        <v>1</v>
      </c>
      <c r="E8" s="36">
        <v>10</v>
      </c>
      <c r="F8" s="37">
        <v>1569</v>
      </c>
      <c r="G8" s="38">
        <f t="shared" si="0"/>
        <v>0.7010834926704907</v>
      </c>
      <c r="H8" s="39">
        <f t="shared" si="1"/>
        <v>0.06373486297004462</v>
      </c>
      <c r="I8" s="39">
        <f t="shared" si="2"/>
        <v>0.6373486297004461</v>
      </c>
      <c r="J8" s="40">
        <f t="shared" si="3"/>
        <v>0.7011</v>
      </c>
      <c r="K8" s="36">
        <v>328</v>
      </c>
      <c r="L8" s="36">
        <v>668</v>
      </c>
      <c r="M8" s="37">
        <v>22463</v>
      </c>
      <c r="N8" s="38">
        <f t="shared" si="4"/>
        <v>4.433958064372524</v>
      </c>
      <c r="O8" s="39">
        <f t="shared" si="5"/>
        <v>1.46017896095802</v>
      </c>
      <c r="P8" s="39">
        <f t="shared" si="6"/>
        <v>2.9737791034145036</v>
      </c>
      <c r="Q8" s="40">
        <f t="shared" si="7"/>
        <v>4.434</v>
      </c>
      <c r="R8" s="36">
        <v>25</v>
      </c>
      <c r="S8" s="36">
        <v>254</v>
      </c>
      <c r="T8" s="37">
        <v>2904</v>
      </c>
      <c r="U8" s="38">
        <f t="shared" si="8"/>
        <v>9.607438016528926</v>
      </c>
      <c r="V8" s="39">
        <f t="shared" si="9"/>
        <v>0.8608815426997245</v>
      </c>
      <c r="W8" s="39">
        <f t="shared" si="10"/>
        <v>8.7465564738292</v>
      </c>
      <c r="X8" s="40">
        <f t="shared" si="11"/>
        <v>9.6074</v>
      </c>
      <c r="Y8" s="36">
        <v>190</v>
      </c>
      <c r="Z8" s="36">
        <v>41</v>
      </c>
      <c r="AA8" s="37">
        <v>6005</v>
      </c>
      <c r="AB8" s="38">
        <f t="shared" si="12"/>
        <v>3.8467943380516236</v>
      </c>
      <c r="AC8" s="39">
        <f t="shared" si="13"/>
        <v>3.1640299750208163</v>
      </c>
      <c r="AD8" s="39">
        <f t="shared" si="14"/>
        <v>0.6827643630308077</v>
      </c>
      <c r="AE8" s="40">
        <f t="shared" si="15"/>
        <v>3.8468</v>
      </c>
      <c r="AF8" s="36">
        <v>67</v>
      </c>
      <c r="AG8" s="36">
        <v>4</v>
      </c>
      <c r="AH8" s="37">
        <v>6795</v>
      </c>
      <c r="AI8" s="38">
        <f t="shared" si="16"/>
        <v>1.0448859455481971</v>
      </c>
      <c r="AJ8" s="39">
        <f t="shared" si="17"/>
        <v>0.9860191317144961</v>
      </c>
      <c r="AK8" s="39">
        <f t="shared" si="18"/>
        <v>0.05886681383370125</v>
      </c>
      <c r="AL8" s="40">
        <f t="shared" si="19"/>
        <v>1.0449</v>
      </c>
      <c r="AM8" s="36"/>
      <c r="AN8" s="36"/>
      <c r="AO8" s="37">
        <v>0.1</v>
      </c>
      <c r="AP8" s="38">
        <f t="shared" si="20"/>
        <v>0</v>
      </c>
      <c r="AQ8" s="39">
        <f t="shared" si="21"/>
        <v>0</v>
      </c>
      <c r="AR8" s="39">
        <f t="shared" si="22"/>
        <v>0</v>
      </c>
      <c r="AS8" s="40">
        <f t="shared" si="23"/>
        <v>0</v>
      </c>
      <c r="AT8" s="41">
        <f t="shared" si="24"/>
        <v>10</v>
      </c>
      <c r="AU8" s="42">
        <f t="shared" si="25"/>
        <v>19.6342</v>
      </c>
      <c r="AV8" s="43">
        <v>2</v>
      </c>
    </row>
    <row r="9" spans="1:48" ht="15">
      <c r="A9" s="34">
        <v>3</v>
      </c>
      <c r="B9" s="35" t="s">
        <v>223</v>
      </c>
      <c r="C9" s="35" t="s">
        <v>224</v>
      </c>
      <c r="D9" s="36">
        <v>199</v>
      </c>
      <c r="E9" s="36">
        <v>198</v>
      </c>
      <c r="F9" s="37">
        <v>4107</v>
      </c>
      <c r="G9" s="38">
        <f t="shared" si="0"/>
        <v>9.666423179936693</v>
      </c>
      <c r="H9" s="39">
        <f t="shared" si="1"/>
        <v>4.845385926467007</v>
      </c>
      <c r="I9" s="39">
        <f t="shared" si="2"/>
        <v>4.821037253469686</v>
      </c>
      <c r="J9" s="40">
        <f t="shared" si="3"/>
        <v>9.6664</v>
      </c>
      <c r="K9" s="36">
        <v>14</v>
      </c>
      <c r="L9" s="36">
        <v>278</v>
      </c>
      <c r="M9" s="37">
        <v>3156</v>
      </c>
      <c r="N9" s="38">
        <f t="shared" si="4"/>
        <v>9.252217997465145</v>
      </c>
      <c r="O9" s="39">
        <f t="shared" si="5"/>
        <v>0.4435994930291508</v>
      </c>
      <c r="P9" s="39">
        <f t="shared" si="6"/>
        <v>8.808618504435994</v>
      </c>
      <c r="Q9" s="40">
        <f t="shared" si="7"/>
        <v>9.2522</v>
      </c>
      <c r="R9" s="36">
        <v>21</v>
      </c>
      <c r="S9" s="36">
        <v>37</v>
      </c>
      <c r="T9" s="37">
        <v>2222</v>
      </c>
      <c r="U9" s="38">
        <f t="shared" si="8"/>
        <v>2.6102610261026102</v>
      </c>
      <c r="V9" s="39">
        <f t="shared" si="9"/>
        <v>0.9450945094509451</v>
      </c>
      <c r="W9" s="39">
        <f t="shared" si="10"/>
        <v>1.6651665166516652</v>
      </c>
      <c r="X9" s="40">
        <f t="shared" si="11"/>
        <v>2.6103</v>
      </c>
      <c r="Y9" s="36">
        <v>133</v>
      </c>
      <c r="Z9" s="36">
        <v>188</v>
      </c>
      <c r="AA9" s="37">
        <v>11236</v>
      </c>
      <c r="AB9" s="38">
        <f t="shared" si="12"/>
        <v>2.85688857244571</v>
      </c>
      <c r="AC9" s="39">
        <f t="shared" si="13"/>
        <v>1.183695265218939</v>
      </c>
      <c r="AD9" s="39">
        <f t="shared" si="14"/>
        <v>1.673193307226771</v>
      </c>
      <c r="AE9" s="40">
        <f t="shared" si="15"/>
        <v>2.8569</v>
      </c>
      <c r="AF9" s="36">
        <v>9</v>
      </c>
      <c r="AG9" s="36">
        <v>19</v>
      </c>
      <c r="AH9" s="37">
        <v>767</v>
      </c>
      <c r="AI9" s="38">
        <f t="shared" si="16"/>
        <v>3.650586701434159</v>
      </c>
      <c r="AJ9" s="39">
        <f t="shared" si="17"/>
        <v>1.1734028683181226</v>
      </c>
      <c r="AK9" s="39">
        <f t="shared" si="18"/>
        <v>2.4771838331160363</v>
      </c>
      <c r="AL9" s="40">
        <f t="shared" si="19"/>
        <v>3.6506</v>
      </c>
      <c r="AM9" s="36"/>
      <c r="AN9" s="36"/>
      <c r="AO9" s="37">
        <v>0.1</v>
      </c>
      <c r="AP9" s="38">
        <f t="shared" si="20"/>
        <v>0</v>
      </c>
      <c r="AQ9" s="39">
        <f t="shared" si="21"/>
        <v>0</v>
      </c>
      <c r="AR9" s="39">
        <f t="shared" si="22"/>
        <v>0</v>
      </c>
      <c r="AS9" s="40">
        <f t="shared" si="23"/>
        <v>0</v>
      </c>
      <c r="AT9" s="41">
        <f t="shared" si="24"/>
        <v>10</v>
      </c>
      <c r="AU9" s="42">
        <f t="shared" si="25"/>
        <v>28.036399999999997</v>
      </c>
      <c r="AV9" s="34">
        <v>3</v>
      </c>
    </row>
    <row r="10" spans="1:48" ht="15">
      <c r="A10" s="34">
        <v>4</v>
      </c>
      <c r="B10" s="35" t="s">
        <v>225</v>
      </c>
      <c r="C10" s="35" t="s">
        <v>226</v>
      </c>
      <c r="D10" s="36">
        <v>11</v>
      </c>
      <c r="E10" s="36">
        <v>154</v>
      </c>
      <c r="F10" s="37">
        <v>3553</v>
      </c>
      <c r="G10" s="38">
        <f t="shared" si="0"/>
        <v>4.643962848297214</v>
      </c>
      <c r="H10" s="39">
        <f t="shared" si="1"/>
        <v>0.30959752321981426</v>
      </c>
      <c r="I10" s="39">
        <f t="shared" si="2"/>
        <v>4.3343653250774</v>
      </c>
      <c r="J10" s="40">
        <f t="shared" si="3"/>
        <v>4.644</v>
      </c>
      <c r="K10" s="36">
        <v>72</v>
      </c>
      <c r="L10" s="36">
        <v>2</v>
      </c>
      <c r="M10" s="37">
        <v>2688</v>
      </c>
      <c r="N10" s="38">
        <f t="shared" si="4"/>
        <v>2.7529761904761907</v>
      </c>
      <c r="O10" s="39">
        <f t="shared" si="5"/>
        <v>2.6785714285714284</v>
      </c>
      <c r="P10" s="39">
        <f t="shared" si="6"/>
        <v>0.0744047619047619</v>
      </c>
      <c r="Q10" s="40">
        <f t="shared" si="7"/>
        <v>2.753</v>
      </c>
      <c r="R10" s="36">
        <v>4</v>
      </c>
      <c r="S10" s="36">
        <v>519</v>
      </c>
      <c r="T10" s="37">
        <v>4830</v>
      </c>
      <c r="U10" s="38">
        <f t="shared" si="8"/>
        <v>10.82815734989648</v>
      </c>
      <c r="V10" s="39">
        <f t="shared" si="9"/>
        <v>0.08281573498964803</v>
      </c>
      <c r="W10" s="39">
        <f t="shared" si="10"/>
        <v>10.745341614906833</v>
      </c>
      <c r="X10" s="40">
        <f t="shared" si="11"/>
        <v>10.8282</v>
      </c>
      <c r="Y10" s="36">
        <v>269</v>
      </c>
      <c r="Z10" s="36">
        <v>531</v>
      </c>
      <c r="AA10" s="37">
        <v>11883</v>
      </c>
      <c r="AB10" s="38">
        <f t="shared" si="12"/>
        <v>6.732306656568206</v>
      </c>
      <c r="AC10" s="39">
        <f t="shared" si="13"/>
        <v>2.2637381132710592</v>
      </c>
      <c r="AD10" s="39">
        <f t="shared" si="14"/>
        <v>4.468568543297147</v>
      </c>
      <c r="AE10" s="40">
        <f t="shared" si="15"/>
        <v>6.7323</v>
      </c>
      <c r="AF10" s="36">
        <v>36</v>
      </c>
      <c r="AG10" s="36">
        <v>42</v>
      </c>
      <c r="AH10" s="37">
        <v>1130</v>
      </c>
      <c r="AI10" s="38">
        <f t="shared" si="16"/>
        <v>6.902654867256637</v>
      </c>
      <c r="AJ10" s="39">
        <f t="shared" si="17"/>
        <v>3.185840707964602</v>
      </c>
      <c r="AK10" s="39">
        <f t="shared" si="18"/>
        <v>3.7168141592920354</v>
      </c>
      <c r="AL10" s="40">
        <f t="shared" si="19"/>
        <v>6.9027</v>
      </c>
      <c r="AM10" s="36"/>
      <c r="AN10" s="36"/>
      <c r="AO10" s="37">
        <v>0.1</v>
      </c>
      <c r="AP10" s="38">
        <f t="shared" si="20"/>
        <v>0</v>
      </c>
      <c r="AQ10" s="39">
        <f t="shared" si="21"/>
        <v>0</v>
      </c>
      <c r="AR10" s="39">
        <f t="shared" si="22"/>
        <v>0</v>
      </c>
      <c r="AS10" s="40">
        <f t="shared" si="23"/>
        <v>0</v>
      </c>
      <c r="AT10" s="41">
        <f t="shared" si="24"/>
        <v>10</v>
      </c>
      <c r="AU10" s="42">
        <f t="shared" si="25"/>
        <v>31.860200000000003</v>
      </c>
      <c r="AV10" s="43">
        <v>4</v>
      </c>
    </row>
    <row r="11" spans="1:48" ht="15">
      <c r="A11" s="34">
        <v>5</v>
      </c>
      <c r="B11" s="35" t="s">
        <v>227</v>
      </c>
      <c r="C11" s="35" t="s">
        <v>228</v>
      </c>
      <c r="D11" s="36">
        <v>79</v>
      </c>
      <c r="E11" s="36">
        <v>182</v>
      </c>
      <c r="F11" s="37">
        <v>1853</v>
      </c>
      <c r="G11" s="38">
        <f t="shared" si="0"/>
        <v>14.085267134376686</v>
      </c>
      <c r="H11" s="39">
        <f t="shared" si="1"/>
        <v>4.263356718834323</v>
      </c>
      <c r="I11" s="39">
        <f t="shared" si="2"/>
        <v>9.821910415542364</v>
      </c>
      <c r="J11" s="40">
        <f t="shared" si="3"/>
        <v>14.0853</v>
      </c>
      <c r="K11" s="36">
        <v>608</v>
      </c>
      <c r="L11" s="36">
        <v>1176</v>
      </c>
      <c r="M11" s="37">
        <v>21827</v>
      </c>
      <c r="N11" s="38">
        <f t="shared" si="4"/>
        <v>8.173363265680122</v>
      </c>
      <c r="O11" s="39">
        <f t="shared" si="5"/>
        <v>2.78554084390892</v>
      </c>
      <c r="P11" s="39">
        <f t="shared" si="6"/>
        <v>5.387822421771201</v>
      </c>
      <c r="Q11" s="40">
        <f t="shared" si="7"/>
        <v>8.1734</v>
      </c>
      <c r="R11" s="36">
        <v>981</v>
      </c>
      <c r="S11" s="36">
        <v>84</v>
      </c>
      <c r="T11" s="37">
        <v>15007</v>
      </c>
      <c r="U11" s="38">
        <f t="shared" si="8"/>
        <v>7.096688212167655</v>
      </c>
      <c r="V11" s="39">
        <f t="shared" si="9"/>
        <v>6.5369494236023185</v>
      </c>
      <c r="W11" s="39">
        <f t="shared" si="10"/>
        <v>0.5597387885653362</v>
      </c>
      <c r="X11" s="40">
        <f t="shared" si="11"/>
        <v>7.0967</v>
      </c>
      <c r="Y11" s="36">
        <v>255</v>
      </c>
      <c r="Z11" s="36">
        <v>6</v>
      </c>
      <c r="AA11" s="37">
        <v>22463</v>
      </c>
      <c r="AB11" s="38">
        <f t="shared" si="12"/>
        <v>1.1619106975915952</v>
      </c>
      <c r="AC11" s="39">
        <f t="shared" si="13"/>
        <v>1.135200106842363</v>
      </c>
      <c r="AD11" s="39">
        <f t="shared" si="14"/>
        <v>0.02671059074923207</v>
      </c>
      <c r="AE11" s="40">
        <f t="shared" si="15"/>
        <v>1.1619</v>
      </c>
      <c r="AF11" s="36">
        <v>27</v>
      </c>
      <c r="AG11" s="36">
        <v>35</v>
      </c>
      <c r="AH11" s="37">
        <v>1588</v>
      </c>
      <c r="AI11" s="38">
        <f t="shared" si="16"/>
        <v>3.9042821158690177</v>
      </c>
      <c r="AJ11" s="39">
        <f t="shared" si="17"/>
        <v>1.700251889168766</v>
      </c>
      <c r="AK11" s="39">
        <f t="shared" si="18"/>
        <v>2.204030226700252</v>
      </c>
      <c r="AL11" s="40">
        <f t="shared" si="19"/>
        <v>3.9043</v>
      </c>
      <c r="AM11" s="36"/>
      <c r="AN11" s="36"/>
      <c r="AO11" s="37">
        <v>0.1</v>
      </c>
      <c r="AP11" s="38">
        <f t="shared" si="20"/>
        <v>0</v>
      </c>
      <c r="AQ11" s="39">
        <f t="shared" si="21"/>
        <v>0</v>
      </c>
      <c r="AR11" s="39">
        <f t="shared" si="22"/>
        <v>0</v>
      </c>
      <c r="AS11" s="40">
        <f t="shared" si="23"/>
        <v>0</v>
      </c>
      <c r="AT11" s="41">
        <f t="shared" si="24"/>
        <v>10</v>
      </c>
      <c r="AU11" s="42">
        <f t="shared" si="25"/>
        <v>34.421600000000005</v>
      </c>
      <c r="AV11" s="34">
        <v>5</v>
      </c>
    </row>
    <row r="12" spans="1:48" ht="15">
      <c r="A12" s="34">
        <v>6</v>
      </c>
      <c r="B12" s="35" t="s">
        <v>229</v>
      </c>
      <c r="C12" s="35" t="s">
        <v>230</v>
      </c>
      <c r="D12" s="36">
        <v>3</v>
      </c>
      <c r="E12" s="36">
        <v>80</v>
      </c>
      <c r="F12" s="37">
        <v>2647</v>
      </c>
      <c r="G12" s="38">
        <f t="shared" si="0"/>
        <v>3.135625236116358</v>
      </c>
      <c r="H12" s="39">
        <f t="shared" si="1"/>
        <v>0.11333585190782018</v>
      </c>
      <c r="I12" s="39">
        <f t="shared" si="2"/>
        <v>3.022289384208538</v>
      </c>
      <c r="J12" s="40">
        <f t="shared" si="3"/>
        <v>3.1356</v>
      </c>
      <c r="K12" s="36">
        <v>18</v>
      </c>
      <c r="L12" s="36">
        <v>889</v>
      </c>
      <c r="M12" s="37">
        <v>4657</v>
      </c>
      <c r="N12" s="38">
        <f t="shared" si="4"/>
        <v>19.47605754777754</v>
      </c>
      <c r="O12" s="39">
        <f t="shared" si="5"/>
        <v>0.3865149237706678</v>
      </c>
      <c r="P12" s="39">
        <f t="shared" si="6"/>
        <v>19.08954262400687</v>
      </c>
      <c r="Q12" s="40">
        <f t="shared" si="7"/>
        <v>19.4761</v>
      </c>
      <c r="R12" s="36">
        <v>39</v>
      </c>
      <c r="S12" s="36">
        <v>69</v>
      </c>
      <c r="T12" s="37">
        <v>4830</v>
      </c>
      <c r="U12" s="38">
        <f t="shared" si="8"/>
        <v>2.2360248447204967</v>
      </c>
      <c r="V12" s="39">
        <f t="shared" si="9"/>
        <v>0.8074534161490683</v>
      </c>
      <c r="W12" s="39">
        <f t="shared" si="10"/>
        <v>1.4285714285714286</v>
      </c>
      <c r="X12" s="40">
        <f t="shared" si="11"/>
        <v>2.236</v>
      </c>
      <c r="Y12" s="36">
        <v>1</v>
      </c>
      <c r="Z12" s="36">
        <v>108</v>
      </c>
      <c r="AA12" s="37">
        <v>3052</v>
      </c>
      <c r="AB12" s="38">
        <f t="shared" si="12"/>
        <v>3.5714285714285716</v>
      </c>
      <c r="AC12" s="39">
        <f t="shared" si="13"/>
        <v>0.0327653997378768</v>
      </c>
      <c r="AD12" s="39">
        <f t="shared" si="14"/>
        <v>3.5386631716906947</v>
      </c>
      <c r="AE12" s="40">
        <f t="shared" si="15"/>
        <v>3.5714</v>
      </c>
      <c r="AF12" s="36">
        <v>11</v>
      </c>
      <c r="AG12" s="36">
        <v>69</v>
      </c>
      <c r="AH12" s="37">
        <v>1130</v>
      </c>
      <c r="AI12" s="38">
        <f t="shared" si="16"/>
        <v>7.079646017699115</v>
      </c>
      <c r="AJ12" s="39">
        <f t="shared" si="17"/>
        <v>0.9734513274336283</v>
      </c>
      <c r="AK12" s="39">
        <f t="shared" si="18"/>
        <v>6.106194690265487</v>
      </c>
      <c r="AL12" s="40">
        <f t="shared" si="19"/>
        <v>7.0796</v>
      </c>
      <c r="AM12" s="36"/>
      <c r="AN12" s="36"/>
      <c r="AO12" s="37">
        <v>0.1</v>
      </c>
      <c r="AP12" s="38">
        <f t="shared" si="20"/>
        <v>0</v>
      </c>
      <c r="AQ12" s="39">
        <f t="shared" si="21"/>
        <v>0</v>
      </c>
      <c r="AR12" s="39">
        <f t="shared" si="22"/>
        <v>0</v>
      </c>
      <c r="AS12" s="40">
        <f t="shared" si="23"/>
        <v>0</v>
      </c>
      <c r="AT12" s="41">
        <f t="shared" si="24"/>
        <v>10</v>
      </c>
      <c r="AU12" s="42">
        <f t="shared" si="25"/>
        <v>35.4987</v>
      </c>
      <c r="AV12" s="43">
        <v>6</v>
      </c>
    </row>
    <row r="13" spans="1:48" ht="15">
      <c r="A13" s="34">
        <v>7</v>
      </c>
      <c r="B13" s="35" t="s">
        <v>231</v>
      </c>
      <c r="C13" s="35" t="s">
        <v>232</v>
      </c>
      <c r="D13" s="36">
        <v>233</v>
      </c>
      <c r="E13" s="36">
        <v>581</v>
      </c>
      <c r="F13" s="37">
        <v>13588</v>
      </c>
      <c r="G13" s="38">
        <f t="shared" si="0"/>
        <v>5.990579923461878</v>
      </c>
      <c r="H13" s="39">
        <f t="shared" si="1"/>
        <v>1.7147483073299972</v>
      </c>
      <c r="I13" s="39">
        <f t="shared" si="2"/>
        <v>4.275831616131881</v>
      </c>
      <c r="J13" s="40">
        <f t="shared" si="3"/>
        <v>5.9906</v>
      </c>
      <c r="K13" s="36">
        <v>1987</v>
      </c>
      <c r="L13" s="36">
        <v>442</v>
      </c>
      <c r="M13" s="37">
        <v>21827</v>
      </c>
      <c r="N13" s="38">
        <f t="shared" si="4"/>
        <v>11.128418930682182</v>
      </c>
      <c r="O13" s="39">
        <f t="shared" si="5"/>
        <v>9.103404040866817</v>
      </c>
      <c r="P13" s="39">
        <f t="shared" si="6"/>
        <v>2.0250148898153664</v>
      </c>
      <c r="Q13" s="40">
        <f t="shared" si="7"/>
        <v>11.1284</v>
      </c>
      <c r="R13" s="36">
        <v>1427</v>
      </c>
      <c r="S13" s="36">
        <v>785</v>
      </c>
      <c r="T13" s="37">
        <v>15007</v>
      </c>
      <c r="U13" s="38">
        <f t="shared" si="8"/>
        <v>14.739788098887185</v>
      </c>
      <c r="V13" s="39">
        <f t="shared" si="9"/>
        <v>9.508895848603984</v>
      </c>
      <c r="W13" s="39">
        <f t="shared" si="10"/>
        <v>5.230892250283201</v>
      </c>
      <c r="X13" s="40">
        <f t="shared" si="11"/>
        <v>14.7398</v>
      </c>
      <c r="Y13" s="36">
        <v>190</v>
      </c>
      <c r="Z13" s="36">
        <v>79</v>
      </c>
      <c r="AA13" s="37">
        <v>22463</v>
      </c>
      <c r="AB13" s="38">
        <f t="shared" si="12"/>
        <v>1.1975248185905711</v>
      </c>
      <c r="AC13" s="39">
        <f t="shared" si="13"/>
        <v>0.8458353737256822</v>
      </c>
      <c r="AD13" s="39">
        <f t="shared" si="14"/>
        <v>0.35168944486488896</v>
      </c>
      <c r="AE13" s="40">
        <f t="shared" si="15"/>
        <v>1.1975</v>
      </c>
      <c r="AF13" s="36">
        <v>120</v>
      </c>
      <c r="AG13" s="36">
        <v>2</v>
      </c>
      <c r="AH13" s="37">
        <v>2904</v>
      </c>
      <c r="AI13" s="38">
        <f t="shared" si="16"/>
        <v>4.201101928374656</v>
      </c>
      <c r="AJ13" s="39">
        <f t="shared" si="17"/>
        <v>4.132231404958678</v>
      </c>
      <c r="AK13" s="39">
        <f t="shared" si="18"/>
        <v>0.06887052341597796</v>
      </c>
      <c r="AL13" s="40">
        <f t="shared" si="19"/>
        <v>4.2011</v>
      </c>
      <c r="AM13" s="36"/>
      <c r="AN13" s="36"/>
      <c r="AO13" s="37">
        <v>0.1</v>
      </c>
      <c r="AP13" s="38">
        <f t="shared" si="20"/>
        <v>0</v>
      </c>
      <c r="AQ13" s="39">
        <f t="shared" si="21"/>
        <v>0</v>
      </c>
      <c r="AR13" s="39">
        <f t="shared" si="22"/>
        <v>0</v>
      </c>
      <c r="AS13" s="40">
        <f t="shared" si="23"/>
        <v>0</v>
      </c>
      <c r="AT13" s="41">
        <f t="shared" si="24"/>
        <v>10</v>
      </c>
      <c r="AU13" s="42">
        <f t="shared" si="25"/>
        <v>37.257400000000004</v>
      </c>
      <c r="AV13" s="34">
        <v>7</v>
      </c>
    </row>
    <row r="14" spans="1:48" ht="15">
      <c r="A14" s="34">
        <v>8</v>
      </c>
      <c r="B14" s="35" t="s">
        <v>233</v>
      </c>
      <c r="C14" s="35" t="s">
        <v>234</v>
      </c>
      <c r="D14" s="36">
        <v>205</v>
      </c>
      <c r="E14" s="36">
        <v>7</v>
      </c>
      <c r="F14" s="37">
        <v>21817</v>
      </c>
      <c r="G14" s="38">
        <f t="shared" si="0"/>
        <v>0.9717193014621626</v>
      </c>
      <c r="H14" s="39">
        <f t="shared" si="1"/>
        <v>0.9396342301874685</v>
      </c>
      <c r="I14" s="39">
        <f t="shared" si="2"/>
        <v>0.032085071274694045</v>
      </c>
      <c r="J14" s="40">
        <f t="shared" si="3"/>
        <v>0.9717</v>
      </c>
      <c r="K14" s="36">
        <v>2341</v>
      </c>
      <c r="L14" s="36">
        <v>185</v>
      </c>
      <c r="M14" s="37">
        <v>15007</v>
      </c>
      <c r="N14" s="38">
        <f t="shared" si="4"/>
        <v>16.832144999000466</v>
      </c>
      <c r="O14" s="39">
        <f t="shared" si="5"/>
        <v>15.599386952755381</v>
      </c>
      <c r="P14" s="39">
        <f t="shared" si="6"/>
        <v>1.2327580462450856</v>
      </c>
      <c r="Q14" s="40">
        <f t="shared" si="7"/>
        <v>16.8321</v>
      </c>
      <c r="R14" s="36">
        <v>16</v>
      </c>
      <c r="S14" s="36">
        <v>225</v>
      </c>
      <c r="T14" s="37">
        <v>1363</v>
      </c>
      <c r="U14" s="38">
        <f t="shared" si="8"/>
        <v>17.68158473954512</v>
      </c>
      <c r="V14" s="39">
        <f t="shared" si="9"/>
        <v>1.173881144534116</v>
      </c>
      <c r="W14" s="39">
        <f t="shared" si="10"/>
        <v>16.507703595011005</v>
      </c>
      <c r="X14" s="40">
        <f t="shared" si="11"/>
        <v>17.6816</v>
      </c>
      <c r="Y14" s="36">
        <v>63</v>
      </c>
      <c r="Z14" s="36">
        <v>14</v>
      </c>
      <c r="AA14" s="37">
        <v>2904</v>
      </c>
      <c r="AB14" s="38">
        <f t="shared" si="12"/>
        <v>2.6515151515151514</v>
      </c>
      <c r="AC14" s="39">
        <f t="shared" si="13"/>
        <v>2.169421487603306</v>
      </c>
      <c r="AD14" s="39">
        <f t="shared" si="14"/>
        <v>0.4820936639118457</v>
      </c>
      <c r="AE14" s="40">
        <f t="shared" si="15"/>
        <v>2.6515</v>
      </c>
      <c r="AF14" s="36">
        <v>1</v>
      </c>
      <c r="AG14" s="36">
        <v>85</v>
      </c>
      <c r="AH14" s="37">
        <v>6005</v>
      </c>
      <c r="AI14" s="38">
        <f t="shared" si="16"/>
        <v>1.4321398834304746</v>
      </c>
      <c r="AJ14" s="39">
        <f t="shared" si="17"/>
        <v>0.016652789342214824</v>
      </c>
      <c r="AK14" s="39">
        <f t="shared" si="18"/>
        <v>1.4154870940882598</v>
      </c>
      <c r="AL14" s="40">
        <f t="shared" si="19"/>
        <v>1.4321</v>
      </c>
      <c r="AM14" s="36"/>
      <c r="AN14" s="36"/>
      <c r="AO14" s="37">
        <v>0.1</v>
      </c>
      <c r="AP14" s="38">
        <f t="shared" si="20"/>
        <v>0</v>
      </c>
      <c r="AQ14" s="39">
        <f t="shared" si="21"/>
        <v>0</v>
      </c>
      <c r="AR14" s="39">
        <f t="shared" si="22"/>
        <v>0</v>
      </c>
      <c r="AS14" s="40">
        <f t="shared" si="23"/>
        <v>0</v>
      </c>
      <c r="AT14" s="41">
        <f t="shared" si="24"/>
        <v>10</v>
      </c>
      <c r="AU14" s="42">
        <f t="shared" si="25"/>
        <v>39.568999999999996</v>
      </c>
      <c r="AV14" s="43">
        <v>8</v>
      </c>
    </row>
    <row r="15" spans="1:48" ht="15">
      <c r="A15" s="34">
        <v>9</v>
      </c>
      <c r="B15" s="35" t="s">
        <v>235</v>
      </c>
      <c r="C15" s="35" t="s">
        <v>236</v>
      </c>
      <c r="D15" s="36">
        <v>58</v>
      </c>
      <c r="E15" s="36">
        <v>1812</v>
      </c>
      <c r="F15" s="37">
        <v>13588</v>
      </c>
      <c r="G15" s="38">
        <f t="shared" si="0"/>
        <v>13.762143067412422</v>
      </c>
      <c r="H15" s="39">
        <f t="shared" si="1"/>
        <v>0.42684721813364734</v>
      </c>
      <c r="I15" s="39">
        <f t="shared" si="2"/>
        <v>13.335295849278776</v>
      </c>
      <c r="J15" s="40">
        <f t="shared" si="3"/>
        <v>13.7621</v>
      </c>
      <c r="K15" s="36">
        <v>121</v>
      </c>
      <c r="L15" s="36">
        <v>1177</v>
      </c>
      <c r="M15" s="37">
        <v>19691</v>
      </c>
      <c r="N15" s="38">
        <f t="shared" si="4"/>
        <v>6.591843989639937</v>
      </c>
      <c r="O15" s="39">
        <f t="shared" si="5"/>
        <v>0.6144939312376213</v>
      </c>
      <c r="P15" s="39">
        <f t="shared" si="6"/>
        <v>5.977350058402315</v>
      </c>
      <c r="Q15" s="40">
        <f t="shared" si="7"/>
        <v>6.5918</v>
      </c>
      <c r="R15" s="36">
        <v>80</v>
      </c>
      <c r="S15" s="36">
        <v>116</v>
      </c>
      <c r="T15" s="37">
        <v>1078</v>
      </c>
      <c r="U15" s="38">
        <f t="shared" si="8"/>
        <v>18.181818181818183</v>
      </c>
      <c r="V15" s="39">
        <f t="shared" si="9"/>
        <v>7.421150278293136</v>
      </c>
      <c r="W15" s="39">
        <f t="shared" si="10"/>
        <v>10.760667903525047</v>
      </c>
      <c r="X15" s="40">
        <f t="shared" si="11"/>
        <v>18.1818</v>
      </c>
      <c r="Y15" s="36">
        <v>54</v>
      </c>
      <c r="Z15" s="36">
        <v>129</v>
      </c>
      <c r="AA15" s="37">
        <v>21827</v>
      </c>
      <c r="AB15" s="38">
        <f t="shared" si="12"/>
        <v>0.8384111421633756</v>
      </c>
      <c r="AC15" s="39">
        <f t="shared" si="13"/>
        <v>0.2474000091629633</v>
      </c>
      <c r="AD15" s="39">
        <f t="shared" si="14"/>
        <v>0.5910111330004123</v>
      </c>
      <c r="AE15" s="40">
        <f t="shared" si="15"/>
        <v>0.8384</v>
      </c>
      <c r="AF15" s="36">
        <v>67</v>
      </c>
      <c r="AG15" s="36">
        <v>1806</v>
      </c>
      <c r="AH15" s="37">
        <v>22463</v>
      </c>
      <c r="AI15" s="38">
        <f t="shared" si="16"/>
        <v>8.338156078885278</v>
      </c>
      <c r="AJ15" s="39">
        <f t="shared" si="17"/>
        <v>0.29826826336642476</v>
      </c>
      <c r="AK15" s="39">
        <f t="shared" si="18"/>
        <v>8.039887815518853</v>
      </c>
      <c r="AL15" s="40">
        <f t="shared" si="19"/>
        <v>8.3382</v>
      </c>
      <c r="AM15" s="36"/>
      <c r="AN15" s="36"/>
      <c r="AO15" s="37">
        <v>0.1</v>
      </c>
      <c r="AP15" s="38">
        <f t="shared" si="20"/>
        <v>0</v>
      </c>
      <c r="AQ15" s="39">
        <f t="shared" si="21"/>
        <v>0</v>
      </c>
      <c r="AR15" s="39">
        <f t="shared" si="22"/>
        <v>0</v>
      </c>
      <c r="AS15" s="40">
        <f t="shared" si="23"/>
        <v>0</v>
      </c>
      <c r="AT15" s="41">
        <f t="shared" si="24"/>
        <v>10</v>
      </c>
      <c r="AU15" s="42">
        <f t="shared" si="25"/>
        <v>47.7123</v>
      </c>
      <c r="AV15" s="34">
        <v>9</v>
      </c>
    </row>
    <row r="16" spans="1:48" ht="15">
      <c r="A16" s="34">
        <v>10</v>
      </c>
      <c r="B16" s="35" t="s">
        <v>237</v>
      </c>
      <c r="C16" s="35" t="s">
        <v>238</v>
      </c>
      <c r="D16" s="36">
        <v>102</v>
      </c>
      <c r="E16" s="36">
        <v>112</v>
      </c>
      <c r="F16" s="37">
        <v>2647</v>
      </c>
      <c r="G16" s="38">
        <f t="shared" si="0"/>
        <v>8.08462410275784</v>
      </c>
      <c r="H16" s="39">
        <f t="shared" si="1"/>
        <v>3.853418964865886</v>
      </c>
      <c r="I16" s="39">
        <f t="shared" si="2"/>
        <v>4.231205137891953</v>
      </c>
      <c r="J16" s="40">
        <f t="shared" si="3"/>
        <v>8.0846</v>
      </c>
      <c r="K16" s="36">
        <v>1495</v>
      </c>
      <c r="L16" s="36">
        <v>709</v>
      </c>
      <c r="M16" s="37">
        <v>13135</v>
      </c>
      <c r="N16" s="38">
        <f t="shared" si="4"/>
        <v>16.779596497906358</v>
      </c>
      <c r="O16" s="39">
        <f t="shared" si="5"/>
        <v>11.381804339550818</v>
      </c>
      <c r="P16" s="39">
        <f t="shared" si="6"/>
        <v>5.397792158355539</v>
      </c>
      <c r="Q16" s="40">
        <f t="shared" si="7"/>
        <v>16.7796</v>
      </c>
      <c r="R16" s="36">
        <v>567</v>
      </c>
      <c r="S16" s="36">
        <v>389</v>
      </c>
      <c r="T16" s="37">
        <v>4766</v>
      </c>
      <c r="U16" s="38">
        <f t="shared" si="8"/>
        <v>20.058749475451112</v>
      </c>
      <c r="V16" s="39">
        <f t="shared" si="9"/>
        <v>11.89676877885019</v>
      </c>
      <c r="W16" s="39">
        <f t="shared" si="10"/>
        <v>8.161980696600924</v>
      </c>
      <c r="X16" s="40">
        <f t="shared" si="11"/>
        <v>20.0587</v>
      </c>
      <c r="Y16" s="36">
        <v>198</v>
      </c>
      <c r="Z16" s="36">
        <v>39</v>
      </c>
      <c r="AA16" s="37">
        <v>4800</v>
      </c>
      <c r="AB16" s="38">
        <f t="shared" si="12"/>
        <v>4.9375</v>
      </c>
      <c r="AC16" s="39">
        <f t="shared" si="13"/>
        <v>4.125</v>
      </c>
      <c r="AD16" s="39">
        <f t="shared" si="14"/>
        <v>0.8125</v>
      </c>
      <c r="AE16" s="40">
        <f t="shared" si="15"/>
        <v>4.9375</v>
      </c>
      <c r="AF16" s="36">
        <v>15</v>
      </c>
      <c r="AG16" s="36">
        <v>398</v>
      </c>
      <c r="AH16" s="37">
        <v>11883</v>
      </c>
      <c r="AI16" s="38">
        <f t="shared" si="16"/>
        <v>3.4755533114533366</v>
      </c>
      <c r="AJ16" s="39">
        <f t="shared" si="17"/>
        <v>0.12623074981065388</v>
      </c>
      <c r="AK16" s="39">
        <f t="shared" si="18"/>
        <v>3.349322561642683</v>
      </c>
      <c r="AL16" s="40">
        <f t="shared" si="19"/>
        <v>3.4756</v>
      </c>
      <c r="AM16" s="36"/>
      <c r="AN16" s="36"/>
      <c r="AO16" s="37">
        <v>0.1</v>
      </c>
      <c r="AP16" s="38">
        <f t="shared" si="20"/>
        <v>0</v>
      </c>
      <c r="AQ16" s="39">
        <f t="shared" si="21"/>
        <v>0</v>
      </c>
      <c r="AR16" s="39">
        <f t="shared" si="22"/>
        <v>0</v>
      </c>
      <c r="AS16" s="40">
        <f t="shared" si="23"/>
        <v>0</v>
      </c>
      <c r="AT16" s="41">
        <f t="shared" si="24"/>
        <v>10</v>
      </c>
      <c r="AU16" s="42">
        <f t="shared" si="25"/>
        <v>53.336</v>
      </c>
      <c r="AV16" s="43">
        <v>10</v>
      </c>
    </row>
    <row r="17" spans="1:48" ht="15">
      <c r="A17" s="34">
        <v>11</v>
      </c>
      <c r="B17" s="35" t="s">
        <v>239</v>
      </c>
      <c r="C17" s="35" t="s">
        <v>213</v>
      </c>
      <c r="D17" s="36">
        <v>3051</v>
      </c>
      <c r="E17" s="36">
        <v>1583</v>
      </c>
      <c r="F17" s="37">
        <v>19671</v>
      </c>
      <c r="G17" s="38">
        <f t="shared" si="0"/>
        <v>23.557521224137055</v>
      </c>
      <c r="H17" s="39">
        <f t="shared" si="1"/>
        <v>15.510141833155405</v>
      </c>
      <c r="I17" s="39">
        <f t="shared" si="2"/>
        <v>8.047379390981648</v>
      </c>
      <c r="J17" s="40">
        <f t="shared" si="3"/>
        <v>23.5575</v>
      </c>
      <c r="K17" s="36">
        <v>6</v>
      </c>
      <c r="L17" s="36">
        <v>2</v>
      </c>
      <c r="M17" s="37">
        <v>4106</v>
      </c>
      <c r="N17" s="38">
        <f t="shared" si="4"/>
        <v>0.1948368241597662</v>
      </c>
      <c r="O17" s="39">
        <f t="shared" si="5"/>
        <v>0.14612761811982464</v>
      </c>
      <c r="P17" s="39">
        <f t="shared" si="6"/>
        <v>0.04870920603994155</v>
      </c>
      <c r="Q17" s="40">
        <f t="shared" si="7"/>
        <v>0.1948</v>
      </c>
      <c r="R17" s="36">
        <v>2330</v>
      </c>
      <c r="S17" s="36">
        <v>315</v>
      </c>
      <c r="T17" s="37">
        <v>15007</v>
      </c>
      <c r="U17" s="38">
        <f t="shared" si="8"/>
        <v>17.62510828280136</v>
      </c>
      <c r="V17" s="39">
        <f t="shared" si="9"/>
        <v>15.526087825681348</v>
      </c>
      <c r="W17" s="39">
        <f t="shared" si="10"/>
        <v>2.0990204571200106</v>
      </c>
      <c r="X17" s="40">
        <f t="shared" si="11"/>
        <v>17.6251</v>
      </c>
      <c r="Y17" s="36">
        <v>709</v>
      </c>
      <c r="Z17" s="36">
        <v>1689</v>
      </c>
      <c r="AA17" s="37">
        <v>22463</v>
      </c>
      <c r="AB17" s="38">
        <f t="shared" si="12"/>
        <v>10.675332769443084</v>
      </c>
      <c r="AC17" s="39">
        <f t="shared" si="13"/>
        <v>3.1563014735342563</v>
      </c>
      <c r="AD17" s="39">
        <f t="shared" si="14"/>
        <v>7.519031295908827</v>
      </c>
      <c r="AE17" s="40">
        <f t="shared" si="15"/>
        <v>10.6753</v>
      </c>
      <c r="AF17" s="36">
        <v>471</v>
      </c>
      <c r="AG17" s="36">
        <v>182</v>
      </c>
      <c r="AH17" s="37">
        <v>6005</v>
      </c>
      <c r="AI17" s="38">
        <f t="shared" si="16"/>
        <v>10.874271440466279</v>
      </c>
      <c r="AJ17" s="39">
        <f t="shared" si="17"/>
        <v>7.843463780183181</v>
      </c>
      <c r="AK17" s="39">
        <f t="shared" si="18"/>
        <v>3.030807660283098</v>
      </c>
      <c r="AL17" s="40">
        <f t="shared" si="19"/>
        <v>10.8743</v>
      </c>
      <c r="AM17" s="36"/>
      <c r="AN17" s="36"/>
      <c r="AO17" s="37">
        <v>0.1</v>
      </c>
      <c r="AP17" s="38">
        <f t="shared" si="20"/>
        <v>0</v>
      </c>
      <c r="AQ17" s="39">
        <f t="shared" si="21"/>
        <v>0</v>
      </c>
      <c r="AR17" s="39">
        <f t="shared" si="22"/>
        <v>0</v>
      </c>
      <c r="AS17" s="40">
        <f t="shared" si="23"/>
        <v>0</v>
      </c>
      <c r="AT17" s="41">
        <f t="shared" si="24"/>
        <v>10</v>
      </c>
      <c r="AU17" s="42">
        <f t="shared" si="25"/>
        <v>62.927</v>
      </c>
      <c r="AV17" s="34">
        <v>11</v>
      </c>
    </row>
    <row r="18" spans="1:48" ht="15">
      <c r="A18" s="34">
        <v>12</v>
      </c>
      <c r="B18" s="35" t="s">
        <v>71</v>
      </c>
      <c r="C18" s="35" t="s">
        <v>72</v>
      </c>
      <c r="D18" s="36">
        <v>5</v>
      </c>
      <c r="E18" s="36">
        <v>64</v>
      </c>
      <c r="F18" s="37">
        <v>1664</v>
      </c>
      <c r="G18" s="38">
        <f t="shared" si="0"/>
        <v>4.146634615384615</v>
      </c>
      <c r="H18" s="39">
        <f t="shared" si="1"/>
        <v>0.3004807692307693</v>
      </c>
      <c r="I18" s="39">
        <f t="shared" si="2"/>
        <v>3.8461538461538463</v>
      </c>
      <c r="J18" s="40">
        <f t="shared" si="3"/>
        <v>4.1466</v>
      </c>
      <c r="K18" s="36">
        <v>522</v>
      </c>
      <c r="L18" s="36">
        <v>557</v>
      </c>
      <c r="M18" s="37">
        <v>4107</v>
      </c>
      <c r="N18" s="38">
        <f t="shared" si="4"/>
        <v>26.272218164110058</v>
      </c>
      <c r="O18" s="39">
        <f t="shared" si="5"/>
        <v>12.7100073046019</v>
      </c>
      <c r="P18" s="39">
        <f t="shared" si="6"/>
        <v>13.562210859508156</v>
      </c>
      <c r="Q18" s="40">
        <f t="shared" si="7"/>
        <v>26.2722</v>
      </c>
      <c r="R18" s="36">
        <v>173</v>
      </c>
      <c r="S18" s="36">
        <v>71</v>
      </c>
      <c r="T18" s="37">
        <v>11236</v>
      </c>
      <c r="U18" s="38">
        <f t="shared" si="8"/>
        <v>2.1715913136347456</v>
      </c>
      <c r="V18" s="39">
        <f t="shared" si="9"/>
        <v>1.539693841224635</v>
      </c>
      <c r="W18" s="39">
        <f t="shared" si="10"/>
        <v>0.6318974724101103</v>
      </c>
      <c r="X18" s="40">
        <f t="shared" si="11"/>
        <v>2.1716</v>
      </c>
      <c r="Y18" s="36">
        <v>150</v>
      </c>
      <c r="Z18" s="36">
        <v>91</v>
      </c>
      <c r="AA18" s="37">
        <v>935</v>
      </c>
      <c r="AB18" s="38">
        <f t="shared" si="12"/>
        <v>25.77540106951872</v>
      </c>
      <c r="AC18" s="39">
        <f t="shared" si="13"/>
        <v>16.0427807486631</v>
      </c>
      <c r="AD18" s="39">
        <f t="shared" si="14"/>
        <v>9.732620320855615</v>
      </c>
      <c r="AE18" s="40">
        <f t="shared" si="15"/>
        <v>25.7754</v>
      </c>
      <c r="AF18" s="36">
        <v>23</v>
      </c>
      <c r="AG18" s="36">
        <v>13</v>
      </c>
      <c r="AH18" s="37">
        <v>767</v>
      </c>
      <c r="AI18" s="38">
        <f t="shared" si="16"/>
        <v>4.69361147327249</v>
      </c>
      <c r="AJ18" s="39">
        <f t="shared" si="17"/>
        <v>2.9986962190352022</v>
      </c>
      <c r="AK18" s="39">
        <f t="shared" si="18"/>
        <v>1.694915254237288</v>
      </c>
      <c r="AL18" s="40">
        <f t="shared" si="19"/>
        <v>4.6936</v>
      </c>
      <c r="AM18" s="36"/>
      <c r="AN18" s="36"/>
      <c r="AO18" s="37">
        <v>0.1</v>
      </c>
      <c r="AP18" s="38">
        <f t="shared" si="20"/>
        <v>0</v>
      </c>
      <c r="AQ18" s="39">
        <f t="shared" si="21"/>
        <v>0</v>
      </c>
      <c r="AR18" s="39">
        <f t="shared" si="22"/>
        <v>0</v>
      </c>
      <c r="AS18" s="40">
        <f t="shared" si="23"/>
        <v>0</v>
      </c>
      <c r="AT18" s="41">
        <f t="shared" si="24"/>
        <v>10</v>
      </c>
      <c r="AU18" s="42">
        <f t="shared" si="25"/>
        <v>63.05940000000001</v>
      </c>
      <c r="AV18" s="43">
        <v>12</v>
      </c>
    </row>
    <row r="19" spans="1:48" ht="15">
      <c r="A19" s="34">
        <v>13</v>
      </c>
      <c r="B19" s="35" t="s">
        <v>240</v>
      </c>
      <c r="C19" s="35" t="s">
        <v>207</v>
      </c>
      <c r="D19" s="36">
        <v>2125</v>
      </c>
      <c r="E19" s="36">
        <v>1001</v>
      </c>
      <c r="F19" s="37">
        <v>13588</v>
      </c>
      <c r="G19" s="38">
        <f t="shared" si="0"/>
        <v>23.00559317044451</v>
      </c>
      <c r="H19" s="39">
        <f t="shared" si="1"/>
        <v>15.638798940241388</v>
      </c>
      <c r="I19" s="39">
        <f t="shared" si="2"/>
        <v>7.36679423020312</v>
      </c>
      <c r="J19" s="40">
        <f t="shared" si="3"/>
        <v>23.0056</v>
      </c>
      <c r="K19" s="36">
        <v>129</v>
      </c>
      <c r="L19" s="36">
        <v>681</v>
      </c>
      <c r="M19" s="37">
        <v>19691</v>
      </c>
      <c r="N19" s="38">
        <f t="shared" si="4"/>
        <v>4.113554415722919</v>
      </c>
      <c r="O19" s="39">
        <f t="shared" si="5"/>
        <v>0.6551216291706871</v>
      </c>
      <c r="P19" s="39">
        <f t="shared" si="6"/>
        <v>3.458432786552232</v>
      </c>
      <c r="Q19" s="40">
        <f t="shared" si="7"/>
        <v>4.1136</v>
      </c>
      <c r="R19" s="36">
        <v>24</v>
      </c>
      <c r="S19" s="36">
        <v>1111</v>
      </c>
      <c r="T19" s="37">
        <v>22463</v>
      </c>
      <c r="U19" s="38">
        <f t="shared" si="8"/>
        <v>5.052753416729733</v>
      </c>
      <c r="V19" s="39">
        <f t="shared" si="9"/>
        <v>0.10684236299692829</v>
      </c>
      <c r="W19" s="39">
        <f t="shared" si="10"/>
        <v>4.9459110537328055</v>
      </c>
      <c r="X19" s="40">
        <f t="shared" si="11"/>
        <v>5.0528</v>
      </c>
      <c r="Y19" s="36">
        <v>1755</v>
      </c>
      <c r="Z19" s="36">
        <v>44</v>
      </c>
      <c r="AA19" s="37">
        <v>11883</v>
      </c>
      <c r="AB19" s="38">
        <f t="shared" si="12"/>
        <v>15.139274593957754</v>
      </c>
      <c r="AC19" s="39">
        <f t="shared" si="13"/>
        <v>14.768997727846504</v>
      </c>
      <c r="AD19" s="39">
        <f t="shared" si="14"/>
        <v>0.3702768661112514</v>
      </c>
      <c r="AE19" s="40">
        <f t="shared" si="15"/>
        <v>15.1393</v>
      </c>
      <c r="AF19" s="36">
        <v>294</v>
      </c>
      <c r="AG19" s="36">
        <v>1015</v>
      </c>
      <c r="AH19" s="37">
        <v>6795</v>
      </c>
      <c r="AI19" s="38">
        <f t="shared" si="16"/>
        <v>19.264164827078734</v>
      </c>
      <c r="AJ19" s="39">
        <f t="shared" si="17"/>
        <v>4.326710816777042</v>
      </c>
      <c r="AK19" s="39">
        <f t="shared" si="18"/>
        <v>14.937454010301693</v>
      </c>
      <c r="AL19" s="40">
        <f t="shared" si="19"/>
        <v>19.2642</v>
      </c>
      <c r="AM19" s="36"/>
      <c r="AN19" s="36"/>
      <c r="AO19" s="37">
        <v>0.1</v>
      </c>
      <c r="AP19" s="38">
        <f t="shared" si="20"/>
        <v>0</v>
      </c>
      <c r="AQ19" s="39">
        <f t="shared" si="21"/>
        <v>0</v>
      </c>
      <c r="AR19" s="39">
        <f t="shared" si="22"/>
        <v>0</v>
      </c>
      <c r="AS19" s="40">
        <f t="shared" si="23"/>
        <v>0</v>
      </c>
      <c r="AT19" s="41">
        <f t="shared" si="24"/>
        <v>10</v>
      </c>
      <c r="AU19" s="42">
        <f t="shared" si="25"/>
        <v>66.57549999999999</v>
      </c>
      <c r="AV19" s="34">
        <v>13</v>
      </c>
    </row>
    <row r="20" spans="1:48" ht="15">
      <c r="A20" s="34">
        <v>14</v>
      </c>
      <c r="B20" s="35" t="s">
        <v>241</v>
      </c>
      <c r="C20" s="35" t="s">
        <v>145</v>
      </c>
      <c r="D20" s="36">
        <v>1638</v>
      </c>
      <c r="E20" s="36">
        <v>893</v>
      </c>
      <c r="F20" s="37">
        <v>13135</v>
      </c>
      <c r="G20" s="38">
        <f t="shared" si="0"/>
        <v>19.26912828321279</v>
      </c>
      <c r="H20" s="39">
        <f t="shared" si="1"/>
        <v>12.470498667681767</v>
      </c>
      <c r="I20" s="39">
        <f t="shared" si="2"/>
        <v>6.7986296155310235</v>
      </c>
      <c r="J20" s="40">
        <f t="shared" si="3"/>
        <v>19.2691</v>
      </c>
      <c r="K20" s="36">
        <v>424</v>
      </c>
      <c r="L20" s="36">
        <v>163</v>
      </c>
      <c r="M20" s="37">
        <v>3403</v>
      </c>
      <c r="N20" s="38">
        <f t="shared" si="4"/>
        <v>17.249485747869528</v>
      </c>
      <c r="O20" s="39">
        <f t="shared" si="5"/>
        <v>12.459594475462826</v>
      </c>
      <c r="P20" s="39">
        <f t="shared" si="6"/>
        <v>4.789891272406701</v>
      </c>
      <c r="Q20" s="40">
        <f t="shared" si="7"/>
        <v>17.2495</v>
      </c>
      <c r="R20" s="36">
        <v>6</v>
      </c>
      <c r="S20" s="36">
        <v>1397</v>
      </c>
      <c r="T20" s="37">
        <v>11236</v>
      </c>
      <c r="U20" s="38">
        <f t="shared" si="8"/>
        <v>12.486650053399787</v>
      </c>
      <c r="V20" s="39">
        <f t="shared" si="9"/>
        <v>0.053399786400854396</v>
      </c>
      <c r="W20" s="39">
        <f t="shared" si="10"/>
        <v>12.433250266998932</v>
      </c>
      <c r="X20" s="40">
        <f t="shared" si="11"/>
        <v>12.4867</v>
      </c>
      <c r="Y20" s="36">
        <v>82</v>
      </c>
      <c r="Z20" s="36">
        <v>96</v>
      </c>
      <c r="AA20" s="37">
        <v>1265</v>
      </c>
      <c r="AB20" s="38">
        <f t="shared" si="12"/>
        <v>14.071146245059289</v>
      </c>
      <c r="AC20" s="39">
        <f t="shared" si="13"/>
        <v>6.482213438735178</v>
      </c>
      <c r="AD20" s="39">
        <f t="shared" si="14"/>
        <v>7.588932806324111</v>
      </c>
      <c r="AE20" s="40">
        <f t="shared" si="15"/>
        <v>14.0711</v>
      </c>
      <c r="AF20" s="36">
        <v>31</v>
      </c>
      <c r="AG20" s="36">
        <v>50</v>
      </c>
      <c r="AH20" s="37">
        <v>727</v>
      </c>
      <c r="AI20" s="38">
        <f t="shared" si="16"/>
        <v>11.141678129298487</v>
      </c>
      <c r="AJ20" s="39">
        <f t="shared" si="17"/>
        <v>4.264099037138927</v>
      </c>
      <c r="AK20" s="39">
        <f t="shared" si="18"/>
        <v>6.87757909215956</v>
      </c>
      <c r="AL20" s="40">
        <f t="shared" si="19"/>
        <v>11.1417</v>
      </c>
      <c r="AM20" s="36"/>
      <c r="AN20" s="36"/>
      <c r="AO20" s="37">
        <v>0.1</v>
      </c>
      <c r="AP20" s="38">
        <f t="shared" si="20"/>
        <v>0</v>
      </c>
      <c r="AQ20" s="39">
        <f t="shared" si="21"/>
        <v>0</v>
      </c>
      <c r="AR20" s="39">
        <f t="shared" si="22"/>
        <v>0</v>
      </c>
      <c r="AS20" s="40">
        <f t="shared" si="23"/>
        <v>0</v>
      </c>
      <c r="AT20" s="41">
        <f t="shared" si="24"/>
        <v>10</v>
      </c>
      <c r="AU20" s="42">
        <f t="shared" si="25"/>
        <v>74.2181</v>
      </c>
      <c r="AV20" s="43">
        <v>14</v>
      </c>
    </row>
    <row r="21" spans="1:48" ht="15">
      <c r="A21" s="34">
        <v>15</v>
      </c>
      <c r="B21" s="35" t="s">
        <v>242</v>
      </c>
      <c r="C21" s="35" t="s">
        <v>243</v>
      </c>
      <c r="D21" s="36">
        <v>199</v>
      </c>
      <c r="E21" s="36">
        <v>412</v>
      </c>
      <c r="F21" s="37">
        <v>2647</v>
      </c>
      <c r="G21" s="38">
        <f t="shared" si="0"/>
        <v>23.082735171892708</v>
      </c>
      <c r="H21" s="39">
        <f t="shared" si="1"/>
        <v>7.5179448432187375</v>
      </c>
      <c r="I21" s="39">
        <f t="shared" si="2"/>
        <v>15.564790328673968</v>
      </c>
      <c r="J21" s="40">
        <f t="shared" si="3"/>
        <v>23.0827</v>
      </c>
      <c r="K21" s="36">
        <v>202</v>
      </c>
      <c r="L21" s="36">
        <v>98</v>
      </c>
      <c r="M21" s="37">
        <v>4657</v>
      </c>
      <c r="N21" s="38">
        <f t="shared" si="4"/>
        <v>6.441915396177797</v>
      </c>
      <c r="O21" s="39">
        <f t="shared" si="5"/>
        <v>4.337556366759716</v>
      </c>
      <c r="P21" s="39">
        <f t="shared" si="6"/>
        <v>2.10435902941808</v>
      </c>
      <c r="Q21" s="40">
        <f t="shared" si="7"/>
        <v>6.4419</v>
      </c>
      <c r="R21" s="36">
        <v>1089</v>
      </c>
      <c r="S21" s="36">
        <v>765</v>
      </c>
      <c r="T21" s="37">
        <v>13135</v>
      </c>
      <c r="U21" s="38">
        <f t="shared" si="8"/>
        <v>14.114960030452988</v>
      </c>
      <c r="V21" s="39">
        <f t="shared" si="9"/>
        <v>8.29082603730491</v>
      </c>
      <c r="W21" s="39">
        <f t="shared" si="10"/>
        <v>5.824133993148077</v>
      </c>
      <c r="X21" s="40">
        <f t="shared" si="11"/>
        <v>14.115</v>
      </c>
      <c r="Y21" s="36">
        <v>45</v>
      </c>
      <c r="Z21" s="36">
        <v>350</v>
      </c>
      <c r="AA21" s="37">
        <v>4766</v>
      </c>
      <c r="AB21" s="38">
        <f t="shared" si="12"/>
        <v>8.287872429710449</v>
      </c>
      <c r="AC21" s="39">
        <f t="shared" si="13"/>
        <v>0.9441879983214435</v>
      </c>
      <c r="AD21" s="39">
        <f t="shared" si="14"/>
        <v>7.343684431389005</v>
      </c>
      <c r="AE21" s="40">
        <f t="shared" si="15"/>
        <v>8.2879</v>
      </c>
      <c r="AF21" s="36">
        <v>411</v>
      </c>
      <c r="AG21" s="36">
        <v>257</v>
      </c>
      <c r="AH21" s="37">
        <v>2891</v>
      </c>
      <c r="AI21" s="38">
        <f t="shared" si="16"/>
        <v>23.10619162919405</v>
      </c>
      <c r="AJ21" s="39">
        <f t="shared" si="17"/>
        <v>14.216534071255621</v>
      </c>
      <c r="AK21" s="39">
        <f t="shared" si="18"/>
        <v>8.88965755793843</v>
      </c>
      <c r="AL21" s="40">
        <f t="shared" si="19"/>
        <v>23.1062</v>
      </c>
      <c r="AM21" s="36"/>
      <c r="AN21" s="36"/>
      <c r="AO21" s="37">
        <v>0.1</v>
      </c>
      <c r="AP21" s="38">
        <f t="shared" si="20"/>
        <v>0</v>
      </c>
      <c r="AQ21" s="39">
        <f t="shared" si="21"/>
        <v>0</v>
      </c>
      <c r="AR21" s="39">
        <f t="shared" si="22"/>
        <v>0</v>
      </c>
      <c r="AS21" s="40">
        <f t="shared" si="23"/>
        <v>0</v>
      </c>
      <c r="AT21" s="41">
        <f t="shared" si="24"/>
        <v>10</v>
      </c>
      <c r="AU21" s="42">
        <f t="shared" si="25"/>
        <v>75.03370000000001</v>
      </c>
      <c r="AV21" s="34">
        <v>15</v>
      </c>
    </row>
    <row r="32" ht="15">
      <c r="B32" t="s">
        <v>21</v>
      </c>
    </row>
  </sheetData>
  <sheetProtection/>
  <conditionalFormatting sqref="AT7:AT21">
    <cfRule type="cellIs" priority="4" dxfId="84" operator="lessThan" stopIfTrue="1">
      <formula>10</formula>
    </cfRule>
  </conditionalFormatting>
  <conditionalFormatting sqref="F7:F21 M7:M21 T7:T21 AA7:AA21 AH7:AH21">
    <cfRule type="cellIs" priority="2" dxfId="84" operator="lessThan" stopIfTrue="1">
      <formula>100</formula>
    </cfRule>
  </conditionalFormatting>
  <conditionalFormatting sqref="AO7:AO21">
    <cfRule type="cellIs" priority="3" dxfId="84" operator="lessThan" stopIfTrue="1">
      <formula>150</formula>
    </cfRule>
  </conditionalFormatting>
  <conditionalFormatting sqref="H7:I21 O7:P21 V7:W21 AC7:AD21 AJ7:AK21 AQ7:AR21">
    <cfRule type="cellIs" priority="1" dxfId="84" operator="greaterThan" stopIfTrue="1">
      <formula>20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1">
      <selection activeCell="A21" sqref="A21:IV21"/>
    </sheetView>
  </sheetViews>
  <sheetFormatPr defaultColWidth="9.140625" defaultRowHeight="15"/>
  <cols>
    <col min="1" max="1" width="5.57421875" style="0" customWidth="1"/>
    <col min="2" max="2" width="18.00390625" style="0" customWidth="1"/>
    <col min="3" max="3" width="18.28125" style="0" customWidth="1"/>
    <col min="4" max="6" width="7.28125" style="0" customWidth="1"/>
    <col min="7" max="9" width="7.28125" style="0" hidden="1" customWidth="1"/>
    <col min="10" max="13" width="7.28125" style="0" customWidth="1"/>
    <col min="14" max="16" width="7.28125" style="0" hidden="1" customWidth="1"/>
    <col min="17" max="20" width="7.28125" style="0" customWidth="1"/>
    <col min="21" max="23" width="7.28125" style="0" hidden="1" customWidth="1"/>
    <col min="24" max="27" width="7.28125" style="0" customWidth="1"/>
    <col min="28" max="30" width="7.28125" style="0" hidden="1" customWidth="1"/>
    <col min="31" max="34" width="7.28125" style="0" customWidth="1"/>
    <col min="35" max="37" width="7.28125" style="0" hidden="1" customWidth="1"/>
    <col min="38" max="38" width="7.28125" style="0" customWidth="1"/>
    <col min="39" max="39" width="6.00390625" style="0" customWidth="1"/>
    <col min="40" max="40" width="9.140625" style="0" customWidth="1"/>
    <col min="41" max="41" width="5.57421875" style="0" customWidth="1"/>
    <col min="42" max="42" width="9.140625" style="0" customWidth="1"/>
  </cols>
  <sheetData>
    <row r="1" spans="1:41" ht="15">
      <c r="A1" s="23"/>
      <c r="B1" s="62" t="s">
        <v>244</v>
      </c>
      <c r="C1" s="24"/>
      <c r="D1" s="23"/>
      <c r="E1" s="23"/>
      <c r="F1" s="26"/>
      <c r="G1" s="26"/>
      <c r="H1" s="26"/>
      <c r="I1" s="26"/>
      <c r="J1" s="26"/>
      <c r="K1" s="23"/>
      <c r="L1" s="23"/>
      <c r="M1" s="26"/>
      <c r="N1" s="26"/>
      <c r="O1" s="26"/>
      <c r="P1" s="26"/>
      <c r="Q1" s="26"/>
      <c r="R1" s="23"/>
      <c r="S1" s="23"/>
      <c r="T1" s="26"/>
      <c r="U1" s="26"/>
      <c r="V1" s="26"/>
      <c r="W1" s="26"/>
      <c r="X1" s="26"/>
      <c r="Y1" s="23"/>
      <c r="Z1" s="23"/>
      <c r="AA1" s="26"/>
      <c r="AB1" s="26"/>
      <c r="AC1" s="26"/>
      <c r="AD1" s="26"/>
      <c r="AE1" s="26"/>
      <c r="AF1" s="23"/>
      <c r="AG1" s="23"/>
      <c r="AH1" s="27"/>
      <c r="AI1" s="23"/>
      <c r="AJ1" s="26"/>
      <c r="AK1" s="26"/>
      <c r="AL1" s="23"/>
      <c r="AM1" s="23"/>
      <c r="AN1" s="28"/>
      <c r="AO1" s="28"/>
    </row>
    <row r="2" spans="1:41" ht="15">
      <c r="A2" s="23"/>
      <c r="B2" s="62" t="s">
        <v>245</v>
      </c>
      <c r="C2" s="24"/>
      <c r="D2" s="23"/>
      <c r="E2" s="23"/>
      <c r="F2" s="26"/>
      <c r="G2" s="26"/>
      <c r="H2" s="26"/>
      <c r="I2" s="26"/>
      <c r="J2" s="26"/>
      <c r="K2" s="23"/>
      <c r="L2" s="23"/>
      <c r="M2" s="26"/>
      <c r="N2" s="26"/>
      <c r="O2" s="26"/>
      <c r="P2" s="26"/>
      <c r="Q2" s="26"/>
      <c r="R2" s="23"/>
      <c r="S2" s="23"/>
      <c r="T2" s="26"/>
      <c r="U2" s="26"/>
      <c r="V2" s="26"/>
      <c r="W2" s="26"/>
      <c r="X2" s="26"/>
      <c r="Y2" s="23"/>
      <c r="Z2" s="23"/>
      <c r="AA2" s="26"/>
      <c r="AB2" s="26"/>
      <c r="AC2" s="26"/>
      <c r="AD2" s="26"/>
      <c r="AE2" s="26"/>
      <c r="AF2" s="23"/>
      <c r="AG2" s="23"/>
      <c r="AH2" s="27"/>
      <c r="AI2" s="23"/>
      <c r="AJ2" s="26"/>
      <c r="AK2" s="26"/>
      <c r="AL2" s="23"/>
      <c r="AM2" s="23"/>
      <c r="AN2" s="28"/>
      <c r="AO2" s="28"/>
    </row>
    <row r="3" spans="1:41" ht="15">
      <c r="A3" s="29"/>
      <c r="B3" s="30"/>
      <c r="C3" s="30"/>
      <c r="D3" s="29"/>
      <c r="E3" s="29"/>
      <c r="F3" s="59"/>
      <c r="G3" s="59"/>
      <c r="H3" s="59"/>
      <c r="I3" s="59"/>
      <c r="J3" s="59"/>
      <c r="K3" s="29"/>
      <c r="L3" s="29"/>
      <c r="M3" s="59"/>
      <c r="N3" s="59"/>
      <c r="O3" s="59"/>
      <c r="P3" s="59"/>
      <c r="Q3" s="59"/>
      <c r="R3" s="29"/>
      <c r="S3" s="29"/>
      <c r="T3" s="59"/>
      <c r="U3" s="59"/>
      <c r="V3" s="59"/>
      <c r="W3" s="59"/>
      <c r="X3" s="59"/>
      <c r="Y3" s="29"/>
      <c r="Z3" s="29"/>
      <c r="AA3" s="60"/>
      <c r="AB3" s="60"/>
      <c r="AC3" s="59"/>
      <c r="AD3" s="59"/>
      <c r="AE3" s="60"/>
      <c r="AF3" s="29"/>
      <c r="AG3" s="29"/>
      <c r="AH3" s="61"/>
      <c r="AI3" s="29"/>
      <c r="AJ3" s="59"/>
      <c r="AK3" s="59"/>
      <c r="AL3" s="29"/>
      <c r="AM3" s="29"/>
      <c r="AN3" s="30"/>
      <c r="AO3" s="30"/>
    </row>
    <row r="4" spans="1:41" ht="15">
      <c r="A4" s="26" t="s">
        <v>47</v>
      </c>
      <c r="B4" s="31" t="s">
        <v>92</v>
      </c>
      <c r="C4" s="31" t="s">
        <v>93</v>
      </c>
      <c r="D4" s="26" t="s">
        <v>50</v>
      </c>
      <c r="E4" s="26" t="s">
        <v>94</v>
      </c>
      <c r="F4" s="26" t="s">
        <v>51</v>
      </c>
      <c r="G4" s="26" t="s">
        <v>52</v>
      </c>
      <c r="H4" s="26"/>
      <c r="I4" s="26"/>
      <c r="J4" s="26" t="s">
        <v>95</v>
      </c>
      <c r="K4" s="26" t="s">
        <v>50</v>
      </c>
      <c r="L4" s="26" t="s">
        <v>94</v>
      </c>
      <c r="M4" s="26" t="s">
        <v>51</v>
      </c>
      <c r="N4" s="26" t="s">
        <v>52</v>
      </c>
      <c r="O4" s="26"/>
      <c r="P4" s="26"/>
      <c r="Q4" s="26" t="s">
        <v>95</v>
      </c>
      <c r="R4" s="26" t="s">
        <v>50</v>
      </c>
      <c r="S4" s="26" t="s">
        <v>94</v>
      </c>
      <c r="T4" s="26" t="s">
        <v>51</v>
      </c>
      <c r="U4" s="26" t="s">
        <v>52</v>
      </c>
      <c r="V4" s="26"/>
      <c r="W4" s="26"/>
      <c r="X4" s="26" t="s">
        <v>95</v>
      </c>
      <c r="Y4" s="26" t="s">
        <v>50</v>
      </c>
      <c r="Z4" s="26" t="s">
        <v>94</v>
      </c>
      <c r="AA4" s="26" t="s">
        <v>51</v>
      </c>
      <c r="AB4" s="26" t="s">
        <v>52</v>
      </c>
      <c r="AC4" s="26"/>
      <c r="AD4" s="26"/>
      <c r="AE4" s="26" t="s">
        <v>95</v>
      </c>
      <c r="AF4" s="26" t="s">
        <v>50</v>
      </c>
      <c r="AG4" s="26" t="s">
        <v>94</v>
      </c>
      <c r="AH4" s="26" t="s">
        <v>51</v>
      </c>
      <c r="AI4" s="26" t="s">
        <v>52</v>
      </c>
      <c r="AJ4" s="26"/>
      <c r="AK4" s="26"/>
      <c r="AL4" s="26" t="s">
        <v>95</v>
      </c>
      <c r="AM4" s="32" t="s">
        <v>96</v>
      </c>
      <c r="AN4" s="31" t="s">
        <v>97</v>
      </c>
      <c r="AO4" s="33" t="s">
        <v>47</v>
      </c>
    </row>
    <row r="5" spans="1:41" ht="15">
      <c r="A5" s="26"/>
      <c r="B5" s="31" t="s">
        <v>56</v>
      </c>
      <c r="C5" s="31" t="s">
        <v>57</v>
      </c>
      <c r="D5" s="26" t="s">
        <v>58</v>
      </c>
      <c r="E5" s="26" t="s">
        <v>98</v>
      </c>
      <c r="F5" s="26" t="s">
        <v>59</v>
      </c>
      <c r="G5" s="26"/>
      <c r="H5" s="26"/>
      <c r="I5" s="26"/>
      <c r="J5" s="26" t="s">
        <v>60</v>
      </c>
      <c r="K5" s="26" t="s">
        <v>58</v>
      </c>
      <c r="L5" s="26" t="s">
        <v>98</v>
      </c>
      <c r="M5" s="26" t="s">
        <v>59</v>
      </c>
      <c r="N5" s="26"/>
      <c r="O5" s="26"/>
      <c r="P5" s="26"/>
      <c r="Q5" s="26" t="s">
        <v>60</v>
      </c>
      <c r="R5" s="26" t="s">
        <v>58</v>
      </c>
      <c r="S5" s="26" t="s">
        <v>98</v>
      </c>
      <c r="T5" s="26" t="s">
        <v>59</v>
      </c>
      <c r="U5" s="26"/>
      <c r="V5" s="26"/>
      <c r="W5" s="26"/>
      <c r="X5" s="26" t="s">
        <v>60</v>
      </c>
      <c r="Y5" s="26" t="s">
        <v>58</v>
      </c>
      <c r="Z5" s="26" t="s">
        <v>98</v>
      </c>
      <c r="AA5" s="26" t="s">
        <v>59</v>
      </c>
      <c r="AB5" s="26"/>
      <c r="AC5" s="26"/>
      <c r="AD5" s="26"/>
      <c r="AE5" s="26" t="s">
        <v>60</v>
      </c>
      <c r="AF5" s="26" t="s">
        <v>58</v>
      </c>
      <c r="AG5" s="26" t="s">
        <v>98</v>
      </c>
      <c r="AH5" s="26" t="s">
        <v>59</v>
      </c>
      <c r="AI5" s="26"/>
      <c r="AJ5" s="26"/>
      <c r="AK5" s="26"/>
      <c r="AL5" s="26" t="s">
        <v>60</v>
      </c>
      <c r="AM5" s="32" t="s">
        <v>99</v>
      </c>
      <c r="AN5" s="31" t="s">
        <v>100</v>
      </c>
      <c r="AO5" s="33"/>
    </row>
    <row r="6" spans="1:41" ht="15">
      <c r="A6" s="26"/>
      <c r="B6" s="31"/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32"/>
      <c r="AN6" s="31"/>
      <c r="AO6" s="33"/>
    </row>
    <row r="7" spans="1:41" ht="15">
      <c r="A7" s="34">
        <v>1</v>
      </c>
      <c r="B7" s="35" t="s">
        <v>246</v>
      </c>
      <c r="C7" s="35" t="s">
        <v>247</v>
      </c>
      <c r="D7" s="36">
        <v>1</v>
      </c>
      <c r="E7" s="36">
        <v>46</v>
      </c>
      <c r="F7" s="37">
        <v>1603</v>
      </c>
      <c r="G7" s="45">
        <f aca="true" t="shared" si="0" ref="G7:G21">((D7+E7)*100)/F7</f>
        <v>2.9320024953212727</v>
      </c>
      <c r="H7" s="39">
        <f aca="true" t="shared" si="1" ref="H7:H21">SUM(D7/F7)*100</f>
        <v>0.06238303181534623</v>
      </c>
      <c r="I7" s="39">
        <f aca="true" t="shared" si="2" ref="I7:I21">SUM(E7/F7)*100</f>
        <v>2.8696194635059262</v>
      </c>
      <c r="J7" s="40">
        <f aca="true" t="shared" si="3" ref="J7:J21">ROUND(G7,4)</f>
        <v>2.932</v>
      </c>
      <c r="K7" s="36">
        <v>10</v>
      </c>
      <c r="L7" s="36">
        <v>13</v>
      </c>
      <c r="M7" s="37">
        <v>1204</v>
      </c>
      <c r="N7" s="45">
        <f aca="true" t="shared" si="4" ref="N7:N21">((K7+L7)*100)/M7</f>
        <v>1.910299003322259</v>
      </c>
      <c r="O7" s="39">
        <f aca="true" t="shared" si="5" ref="O7:O21">SUM(K7/M7)*100</f>
        <v>0.8305647840531563</v>
      </c>
      <c r="P7" s="39">
        <f aca="true" t="shared" si="6" ref="P7:P21">SUM(L7/M7)*100</f>
        <v>1.0797342192691028</v>
      </c>
      <c r="Q7" s="40">
        <f aca="true" t="shared" si="7" ref="Q7:Q21">ROUND(N7,4)</f>
        <v>1.9103</v>
      </c>
      <c r="R7" s="36">
        <v>2</v>
      </c>
      <c r="S7" s="36">
        <v>28</v>
      </c>
      <c r="T7" s="37">
        <v>1278</v>
      </c>
      <c r="U7" s="45">
        <f aca="true" t="shared" si="8" ref="U7:U21">((R7+S7)*100)/T7</f>
        <v>2.347417840375587</v>
      </c>
      <c r="V7" s="39">
        <f aca="true" t="shared" si="9" ref="V7:V21">SUM(R7/T7)*100</f>
        <v>0.1564945226917058</v>
      </c>
      <c r="W7" s="39">
        <f aca="true" t="shared" si="10" ref="W7:W21">SUM(S7/T7)*100</f>
        <v>2.190923317683881</v>
      </c>
      <c r="X7" s="40">
        <f aca="true" t="shared" si="11" ref="X7:X21">ROUND(U7,4)</f>
        <v>2.3474</v>
      </c>
      <c r="Y7" s="36">
        <v>2</v>
      </c>
      <c r="Z7" s="36">
        <v>21</v>
      </c>
      <c r="AA7" s="37">
        <v>1229</v>
      </c>
      <c r="AB7" s="45">
        <f aca="true" t="shared" si="12" ref="AB7:AB21">((Y7+Z7)*100)/AA7</f>
        <v>1.871440195280716</v>
      </c>
      <c r="AC7" s="39">
        <f aca="true" t="shared" si="13" ref="AC7:AC21">SUM(Y7/AA7)*100</f>
        <v>0.16273393002441008</v>
      </c>
      <c r="AD7" s="39">
        <f aca="true" t="shared" si="14" ref="AD7:AD21">SUM(Z7/AA7)*100</f>
        <v>1.7087062652563059</v>
      </c>
      <c r="AE7" s="40">
        <f aca="true" t="shared" si="15" ref="AE7:AE21">ROUND(AB7,4)</f>
        <v>1.8714</v>
      </c>
      <c r="AF7" s="36">
        <v>21</v>
      </c>
      <c r="AG7" s="36">
        <v>4</v>
      </c>
      <c r="AH7" s="37">
        <v>691</v>
      </c>
      <c r="AI7" s="45">
        <f aca="true" t="shared" si="16" ref="AI7:AI21">((AF7+AG7)*100)/AH7</f>
        <v>3.61794500723589</v>
      </c>
      <c r="AJ7" s="39">
        <f aca="true" t="shared" si="17" ref="AJ7:AJ21">SUM(AF7/AH7)*100</f>
        <v>3.039073806078148</v>
      </c>
      <c r="AK7" s="39">
        <f aca="true" t="shared" si="18" ref="AK7:AK21">SUM(AG7/AH7)*100</f>
        <v>0.5788712011577424</v>
      </c>
      <c r="AL7" s="40">
        <f aca="true" t="shared" si="19" ref="AL7:AL21">ROUND(AI7,4)</f>
        <v>3.6179</v>
      </c>
      <c r="AM7" s="41">
        <f>COUNT(D7,E7,K7,L7,R7,S7,Y7,Z7,AF7,AG7,#REF!,#REF!)</f>
        <v>10</v>
      </c>
      <c r="AN7" s="42">
        <f aca="true" t="shared" si="20" ref="AN7:AN21">SUM(J7,Q7,X7,AE7,AL7)</f>
        <v>12.679</v>
      </c>
      <c r="AO7" s="34">
        <v>1</v>
      </c>
    </row>
    <row r="8" spans="1:41" ht="15">
      <c r="A8" s="34">
        <v>2</v>
      </c>
      <c r="B8" s="35" t="s">
        <v>248</v>
      </c>
      <c r="C8" s="35" t="s">
        <v>249</v>
      </c>
      <c r="D8" s="36">
        <v>16</v>
      </c>
      <c r="E8" s="36">
        <v>11</v>
      </c>
      <c r="F8" s="37">
        <v>711</v>
      </c>
      <c r="G8" s="38">
        <f t="shared" si="0"/>
        <v>3.7974683544303796</v>
      </c>
      <c r="H8" s="39">
        <f t="shared" si="1"/>
        <v>2.250351617440225</v>
      </c>
      <c r="I8" s="39">
        <f t="shared" si="2"/>
        <v>1.5471167369901548</v>
      </c>
      <c r="J8" s="40">
        <f t="shared" si="3"/>
        <v>3.7975</v>
      </c>
      <c r="K8" s="36">
        <v>1</v>
      </c>
      <c r="L8" s="36">
        <v>7</v>
      </c>
      <c r="M8" s="37">
        <v>885</v>
      </c>
      <c r="N8" s="38">
        <f t="shared" si="4"/>
        <v>0.903954802259887</v>
      </c>
      <c r="O8" s="39">
        <f t="shared" si="5"/>
        <v>0.11299435028248588</v>
      </c>
      <c r="P8" s="39">
        <f t="shared" si="6"/>
        <v>0.7909604519774011</v>
      </c>
      <c r="Q8" s="40">
        <f t="shared" si="7"/>
        <v>0.904</v>
      </c>
      <c r="R8" s="36">
        <v>5</v>
      </c>
      <c r="S8" s="36">
        <v>13</v>
      </c>
      <c r="T8" s="37">
        <v>204</v>
      </c>
      <c r="U8" s="38">
        <f t="shared" si="8"/>
        <v>8.823529411764707</v>
      </c>
      <c r="V8" s="39">
        <f t="shared" si="9"/>
        <v>2.450980392156863</v>
      </c>
      <c r="W8" s="39">
        <f t="shared" si="10"/>
        <v>6.372549019607843</v>
      </c>
      <c r="X8" s="40">
        <f t="shared" si="11"/>
        <v>8.8235</v>
      </c>
      <c r="Y8" s="36">
        <v>13</v>
      </c>
      <c r="Z8" s="36">
        <v>14</v>
      </c>
      <c r="AA8" s="37">
        <v>642</v>
      </c>
      <c r="AB8" s="38">
        <f t="shared" si="12"/>
        <v>4.205607476635514</v>
      </c>
      <c r="AC8" s="39">
        <f t="shared" si="13"/>
        <v>2.0249221183800623</v>
      </c>
      <c r="AD8" s="39">
        <f t="shared" si="14"/>
        <v>2.1806853582554515</v>
      </c>
      <c r="AE8" s="40">
        <f t="shared" si="15"/>
        <v>4.2056</v>
      </c>
      <c r="AF8" s="36">
        <v>11</v>
      </c>
      <c r="AG8" s="36">
        <v>5</v>
      </c>
      <c r="AH8" s="37">
        <v>251</v>
      </c>
      <c r="AI8" s="38">
        <f t="shared" si="16"/>
        <v>6.374501992031872</v>
      </c>
      <c r="AJ8" s="39">
        <f t="shared" si="17"/>
        <v>4.382470119521913</v>
      </c>
      <c r="AK8" s="39">
        <f t="shared" si="18"/>
        <v>1.9920318725099602</v>
      </c>
      <c r="AL8" s="40">
        <f t="shared" si="19"/>
        <v>6.3745</v>
      </c>
      <c r="AM8" s="41">
        <f>COUNT(D8,E8,K8,L8,R8,S8,Y8,Z8,AF8,AG8,#REF!,#REF!)</f>
        <v>10</v>
      </c>
      <c r="AN8" s="42">
        <f t="shared" si="20"/>
        <v>24.1051</v>
      </c>
      <c r="AO8" s="34">
        <v>2</v>
      </c>
    </row>
    <row r="9" spans="1:41" ht="15">
      <c r="A9" s="34">
        <v>3</v>
      </c>
      <c r="B9" s="35" t="s">
        <v>250</v>
      </c>
      <c r="C9" s="35" t="s">
        <v>251</v>
      </c>
      <c r="D9" s="36">
        <v>1</v>
      </c>
      <c r="E9" s="36">
        <v>36</v>
      </c>
      <c r="F9" s="37">
        <v>1244</v>
      </c>
      <c r="G9" s="38">
        <f t="shared" si="0"/>
        <v>2.9742765273311895</v>
      </c>
      <c r="H9" s="39">
        <f t="shared" si="1"/>
        <v>0.08038585209003216</v>
      </c>
      <c r="I9" s="39">
        <f t="shared" si="2"/>
        <v>2.8938906752411575</v>
      </c>
      <c r="J9" s="40">
        <f t="shared" si="3"/>
        <v>2.9743</v>
      </c>
      <c r="K9" s="36">
        <v>14</v>
      </c>
      <c r="L9" s="36">
        <v>9</v>
      </c>
      <c r="M9" s="37">
        <v>514</v>
      </c>
      <c r="N9" s="38">
        <f t="shared" si="4"/>
        <v>4.474708171206226</v>
      </c>
      <c r="O9" s="39">
        <f t="shared" si="5"/>
        <v>2.7237354085603114</v>
      </c>
      <c r="P9" s="39">
        <f t="shared" si="6"/>
        <v>1.7509727626459144</v>
      </c>
      <c r="Q9" s="40">
        <f t="shared" si="7"/>
        <v>4.4747</v>
      </c>
      <c r="R9" s="36">
        <v>2</v>
      </c>
      <c r="S9" s="36">
        <v>1</v>
      </c>
      <c r="T9" s="37">
        <v>256</v>
      </c>
      <c r="U9" s="38">
        <f t="shared" si="8"/>
        <v>1.171875</v>
      </c>
      <c r="V9" s="39">
        <f t="shared" si="9"/>
        <v>0.78125</v>
      </c>
      <c r="W9" s="39">
        <f t="shared" si="10"/>
        <v>0.390625</v>
      </c>
      <c r="X9" s="40">
        <f t="shared" si="11"/>
        <v>1.1719</v>
      </c>
      <c r="Y9" s="36">
        <v>10</v>
      </c>
      <c r="Z9" s="36">
        <v>70</v>
      </c>
      <c r="AA9" s="37">
        <v>655</v>
      </c>
      <c r="AB9" s="38">
        <f t="shared" si="12"/>
        <v>12.213740458015268</v>
      </c>
      <c r="AC9" s="39">
        <f t="shared" si="13"/>
        <v>1.5267175572519083</v>
      </c>
      <c r="AD9" s="39">
        <f t="shared" si="14"/>
        <v>10.687022900763358</v>
      </c>
      <c r="AE9" s="40">
        <f t="shared" si="15"/>
        <v>12.2137</v>
      </c>
      <c r="AF9" s="36">
        <v>1</v>
      </c>
      <c r="AG9" s="36">
        <v>78</v>
      </c>
      <c r="AH9" s="37">
        <v>1446</v>
      </c>
      <c r="AI9" s="38">
        <f t="shared" si="16"/>
        <v>5.463347164591978</v>
      </c>
      <c r="AJ9" s="39">
        <f t="shared" si="17"/>
        <v>0.06915629322268327</v>
      </c>
      <c r="AK9" s="39">
        <f t="shared" si="18"/>
        <v>5.394190871369295</v>
      </c>
      <c r="AL9" s="40">
        <f t="shared" si="19"/>
        <v>5.4633</v>
      </c>
      <c r="AM9" s="41">
        <f>COUNT(D9,E9,K9,L9,R9,S9,Y9,Z9,AF9,AG9,#REF!,#REF!)</f>
        <v>10</v>
      </c>
      <c r="AN9" s="42">
        <f t="shared" si="20"/>
        <v>26.2979</v>
      </c>
      <c r="AO9" s="34">
        <v>3</v>
      </c>
    </row>
    <row r="10" spans="1:41" ht="15">
      <c r="A10" s="34">
        <v>4</v>
      </c>
      <c r="B10" s="35" t="s">
        <v>252</v>
      </c>
      <c r="C10" s="35" t="s">
        <v>253</v>
      </c>
      <c r="D10" s="36">
        <v>4</v>
      </c>
      <c r="E10" s="36">
        <v>38</v>
      </c>
      <c r="F10" s="37">
        <v>1058</v>
      </c>
      <c r="G10" s="38">
        <f t="shared" si="0"/>
        <v>3.9697542533081287</v>
      </c>
      <c r="H10" s="39">
        <f t="shared" si="1"/>
        <v>0.3780718336483932</v>
      </c>
      <c r="I10" s="39">
        <f t="shared" si="2"/>
        <v>3.5916824196597354</v>
      </c>
      <c r="J10" s="40">
        <f t="shared" si="3"/>
        <v>3.9698</v>
      </c>
      <c r="K10" s="36">
        <v>4</v>
      </c>
      <c r="L10" s="36">
        <v>59</v>
      </c>
      <c r="M10" s="37">
        <v>978</v>
      </c>
      <c r="N10" s="38">
        <f t="shared" si="4"/>
        <v>6.441717791411043</v>
      </c>
      <c r="O10" s="39">
        <f t="shared" si="5"/>
        <v>0.408997955010225</v>
      </c>
      <c r="P10" s="39">
        <f t="shared" si="6"/>
        <v>6.032719836400818</v>
      </c>
      <c r="Q10" s="40">
        <f t="shared" si="7"/>
        <v>6.4417</v>
      </c>
      <c r="R10" s="36">
        <v>1</v>
      </c>
      <c r="S10" s="36">
        <v>3</v>
      </c>
      <c r="T10" s="37">
        <v>969</v>
      </c>
      <c r="U10" s="38">
        <f t="shared" si="8"/>
        <v>0.41279669762641896</v>
      </c>
      <c r="V10" s="39">
        <f t="shared" si="9"/>
        <v>0.10319917440660474</v>
      </c>
      <c r="W10" s="39">
        <f t="shared" si="10"/>
        <v>0.30959752321981426</v>
      </c>
      <c r="X10" s="40">
        <f t="shared" si="11"/>
        <v>0.4128</v>
      </c>
      <c r="Y10" s="36">
        <v>1</v>
      </c>
      <c r="Z10" s="36">
        <v>6</v>
      </c>
      <c r="AA10" s="37">
        <v>599</v>
      </c>
      <c r="AB10" s="38">
        <f t="shared" si="12"/>
        <v>1.1686143572621035</v>
      </c>
      <c r="AC10" s="39">
        <f t="shared" si="13"/>
        <v>0.1669449081803005</v>
      </c>
      <c r="AD10" s="39">
        <f t="shared" si="14"/>
        <v>1.001669449081803</v>
      </c>
      <c r="AE10" s="40">
        <f t="shared" si="15"/>
        <v>1.1686</v>
      </c>
      <c r="AF10" s="36">
        <v>10</v>
      </c>
      <c r="AG10" s="36">
        <v>67</v>
      </c>
      <c r="AH10" s="37">
        <v>514</v>
      </c>
      <c r="AI10" s="38">
        <f t="shared" si="16"/>
        <v>14.980544747081712</v>
      </c>
      <c r="AJ10" s="39">
        <f t="shared" si="17"/>
        <v>1.9455252918287937</v>
      </c>
      <c r="AK10" s="39">
        <f t="shared" si="18"/>
        <v>13.03501945525292</v>
      </c>
      <c r="AL10" s="40">
        <f t="shared" si="19"/>
        <v>14.9805</v>
      </c>
      <c r="AM10" s="41">
        <f>COUNT(D10,E10,K10,L10,R10,S10,Y10,Z10,AF10,AG10,#REF!,#REF!)</f>
        <v>10</v>
      </c>
      <c r="AN10" s="42">
        <f t="shared" si="20"/>
        <v>26.973399999999998</v>
      </c>
      <c r="AO10" s="34">
        <v>4</v>
      </c>
    </row>
    <row r="11" spans="1:41" ht="15">
      <c r="A11" s="34">
        <v>5</v>
      </c>
      <c r="B11" s="35" t="s">
        <v>254</v>
      </c>
      <c r="C11" s="35" t="s">
        <v>255</v>
      </c>
      <c r="D11" s="36">
        <v>6</v>
      </c>
      <c r="E11" s="36">
        <v>7</v>
      </c>
      <c r="F11" s="37">
        <v>257</v>
      </c>
      <c r="G11" s="38">
        <f t="shared" si="0"/>
        <v>5.058365758754864</v>
      </c>
      <c r="H11" s="39">
        <f t="shared" si="1"/>
        <v>2.3346303501945527</v>
      </c>
      <c r="I11" s="39">
        <f t="shared" si="2"/>
        <v>2.7237354085603114</v>
      </c>
      <c r="J11" s="40">
        <f t="shared" si="3"/>
        <v>5.0584</v>
      </c>
      <c r="K11" s="36">
        <v>84</v>
      </c>
      <c r="L11" s="36">
        <v>1</v>
      </c>
      <c r="M11" s="37">
        <v>1204</v>
      </c>
      <c r="N11" s="38">
        <f t="shared" si="4"/>
        <v>7.059800664451827</v>
      </c>
      <c r="O11" s="39">
        <f t="shared" si="5"/>
        <v>6.976744186046512</v>
      </c>
      <c r="P11" s="39">
        <f t="shared" si="6"/>
        <v>0.08305647840531562</v>
      </c>
      <c r="Q11" s="40">
        <f t="shared" si="7"/>
        <v>7.0598</v>
      </c>
      <c r="R11" s="36">
        <v>17</v>
      </c>
      <c r="S11" s="36">
        <v>3</v>
      </c>
      <c r="T11" s="37">
        <v>1279</v>
      </c>
      <c r="U11" s="38">
        <f t="shared" si="8"/>
        <v>1.563721657544957</v>
      </c>
      <c r="V11" s="39">
        <f t="shared" si="9"/>
        <v>1.3291634089132134</v>
      </c>
      <c r="W11" s="39">
        <f t="shared" si="10"/>
        <v>0.23455824863174357</v>
      </c>
      <c r="X11" s="40">
        <f t="shared" si="11"/>
        <v>1.5637</v>
      </c>
      <c r="Y11" s="36">
        <v>1</v>
      </c>
      <c r="Z11" s="36">
        <v>7</v>
      </c>
      <c r="AA11" s="37">
        <v>162</v>
      </c>
      <c r="AB11" s="38">
        <f t="shared" si="12"/>
        <v>4.938271604938271</v>
      </c>
      <c r="AC11" s="39">
        <f t="shared" si="13"/>
        <v>0.6172839506172839</v>
      </c>
      <c r="AD11" s="39">
        <f t="shared" si="14"/>
        <v>4.320987654320987</v>
      </c>
      <c r="AE11" s="40">
        <f t="shared" si="15"/>
        <v>4.9383</v>
      </c>
      <c r="AF11" s="36">
        <v>18</v>
      </c>
      <c r="AG11" s="36">
        <v>22</v>
      </c>
      <c r="AH11" s="37">
        <v>462</v>
      </c>
      <c r="AI11" s="38">
        <f t="shared" si="16"/>
        <v>8.658008658008658</v>
      </c>
      <c r="AJ11" s="39">
        <f t="shared" si="17"/>
        <v>3.896103896103896</v>
      </c>
      <c r="AK11" s="39">
        <f t="shared" si="18"/>
        <v>4.761904761904762</v>
      </c>
      <c r="AL11" s="40">
        <f t="shared" si="19"/>
        <v>8.658</v>
      </c>
      <c r="AM11" s="41">
        <f>COUNT(D11,E11,K11,L11,R11,S11,Y11,Z11,AF11,AG11,#REF!,#REF!)</f>
        <v>10</v>
      </c>
      <c r="AN11" s="42">
        <f t="shared" si="20"/>
        <v>27.2782</v>
      </c>
      <c r="AO11" s="34">
        <v>5</v>
      </c>
    </row>
    <row r="12" spans="1:41" ht="15">
      <c r="A12" s="34">
        <v>6</v>
      </c>
      <c r="B12" s="35" t="s">
        <v>191</v>
      </c>
      <c r="C12" s="35" t="s">
        <v>256</v>
      </c>
      <c r="D12" s="36">
        <v>7</v>
      </c>
      <c r="E12" s="36">
        <v>31</v>
      </c>
      <c r="F12" s="37">
        <v>1161</v>
      </c>
      <c r="G12" s="38">
        <f t="shared" si="0"/>
        <v>3.273040482342808</v>
      </c>
      <c r="H12" s="39">
        <f t="shared" si="1"/>
        <v>0.6029285099052542</v>
      </c>
      <c r="I12" s="39">
        <f t="shared" si="2"/>
        <v>2.670111972437554</v>
      </c>
      <c r="J12" s="40">
        <f t="shared" si="3"/>
        <v>3.273</v>
      </c>
      <c r="K12" s="36">
        <v>28</v>
      </c>
      <c r="L12" s="36">
        <v>24</v>
      </c>
      <c r="M12" s="37">
        <v>737</v>
      </c>
      <c r="N12" s="38">
        <f t="shared" si="4"/>
        <v>7.055630936227951</v>
      </c>
      <c r="O12" s="39">
        <f t="shared" si="5"/>
        <v>3.7991858887381276</v>
      </c>
      <c r="P12" s="39">
        <f t="shared" si="6"/>
        <v>3.2564450474898234</v>
      </c>
      <c r="Q12" s="40">
        <f t="shared" si="7"/>
        <v>7.0556</v>
      </c>
      <c r="R12" s="36">
        <v>26</v>
      </c>
      <c r="S12" s="36">
        <v>22</v>
      </c>
      <c r="T12" s="37">
        <v>747</v>
      </c>
      <c r="U12" s="38">
        <f t="shared" si="8"/>
        <v>6.42570281124498</v>
      </c>
      <c r="V12" s="39">
        <f t="shared" si="9"/>
        <v>3.4805890227576977</v>
      </c>
      <c r="W12" s="39">
        <f t="shared" si="10"/>
        <v>2.9451137884872822</v>
      </c>
      <c r="X12" s="40">
        <f t="shared" si="11"/>
        <v>6.4257</v>
      </c>
      <c r="Y12" s="36">
        <v>93</v>
      </c>
      <c r="Z12" s="36">
        <v>80</v>
      </c>
      <c r="AA12" s="37">
        <v>2718</v>
      </c>
      <c r="AB12" s="38">
        <f t="shared" si="12"/>
        <v>6.3649742457689475</v>
      </c>
      <c r="AC12" s="39">
        <f t="shared" si="13"/>
        <v>3.4216335540838854</v>
      </c>
      <c r="AD12" s="39">
        <f t="shared" si="14"/>
        <v>2.9433406916850626</v>
      </c>
      <c r="AE12" s="40">
        <f t="shared" si="15"/>
        <v>6.365</v>
      </c>
      <c r="AF12" s="36">
        <v>4</v>
      </c>
      <c r="AG12" s="36">
        <v>5</v>
      </c>
      <c r="AH12" s="37">
        <v>199</v>
      </c>
      <c r="AI12" s="38">
        <f t="shared" si="16"/>
        <v>4.522613065326633</v>
      </c>
      <c r="AJ12" s="39">
        <f t="shared" si="17"/>
        <v>2.0100502512562812</v>
      </c>
      <c r="AK12" s="39">
        <f t="shared" si="18"/>
        <v>2.512562814070352</v>
      </c>
      <c r="AL12" s="40">
        <f t="shared" si="19"/>
        <v>4.5226</v>
      </c>
      <c r="AM12" s="41">
        <f>COUNT(D12,E12,K12,L12,R12,S12,Y12,Z12,AF12,AG12,#REF!,#REF!)</f>
        <v>10</v>
      </c>
      <c r="AN12" s="42">
        <f t="shared" si="20"/>
        <v>27.641900000000003</v>
      </c>
      <c r="AO12" s="34">
        <v>6</v>
      </c>
    </row>
    <row r="13" spans="1:41" ht="15">
      <c r="A13" s="34">
        <v>7</v>
      </c>
      <c r="B13" s="35" t="s">
        <v>257</v>
      </c>
      <c r="C13" s="35" t="s">
        <v>258</v>
      </c>
      <c r="D13" s="36">
        <v>15</v>
      </c>
      <c r="E13" s="36">
        <v>38</v>
      </c>
      <c r="F13" s="37">
        <v>539</v>
      </c>
      <c r="G13" s="38">
        <f t="shared" si="0"/>
        <v>9.833024118738404</v>
      </c>
      <c r="H13" s="39">
        <f t="shared" si="1"/>
        <v>2.782931354359926</v>
      </c>
      <c r="I13" s="39">
        <f t="shared" si="2"/>
        <v>7.050092764378478</v>
      </c>
      <c r="J13" s="40">
        <f t="shared" si="3"/>
        <v>9.833</v>
      </c>
      <c r="K13" s="36">
        <v>78</v>
      </c>
      <c r="L13" s="36">
        <v>2</v>
      </c>
      <c r="M13" s="37">
        <v>1600</v>
      </c>
      <c r="N13" s="38">
        <f t="shared" si="4"/>
        <v>5</v>
      </c>
      <c r="O13" s="39">
        <f t="shared" si="5"/>
        <v>4.875</v>
      </c>
      <c r="P13" s="39">
        <f t="shared" si="6"/>
        <v>0.125</v>
      </c>
      <c r="Q13" s="40">
        <f t="shared" si="7"/>
        <v>5</v>
      </c>
      <c r="R13" s="36">
        <v>24</v>
      </c>
      <c r="S13" s="36">
        <v>3</v>
      </c>
      <c r="T13" s="37">
        <v>787</v>
      </c>
      <c r="U13" s="38">
        <f t="shared" si="8"/>
        <v>3.4307496823379924</v>
      </c>
      <c r="V13" s="39">
        <f t="shared" si="9"/>
        <v>3.0495552731893265</v>
      </c>
      <c r="W13" s="39">
        <f t="shared" si="10"/>
        <v>0.3811944091486658</v>
      </c>
      <c r="X13" s="40">
        <f t="shared" si="11"/>
        <v>3.4307</v>
      </c>
      <c r="Y13" s="36">
        <v>11</v>
      </c>
      <c r="Z13" s="36">
        <v>53</v>
      </c>
      <c r="AA13" s="37">
        <v>747</v>
      </c>
      <c r="AB13" s="38">
        <f t="shared" si="12"/>
        <v>8.56760374832664</v>
      </c>
      <c r="AC13" s="39">
        <f t="shared" si="13"/>
        <v>1.4725568942436411</v>
      </c>
      <c r="AD13" s="39">
        <f t="shared" si="14"/>
        <v>7.095046854082998</v>
      </c>
      <c r="AE13" s="40">
        <f t="shared" si="15"/>
        <v>8.5676</v>
      </c>
      <c r="AF13" s="36">
        <v>10</v>
      </c>
      <c r="AG13" s="36">
        <v>4</v>
      </c>
      <c r="AH13" s="37">
        <v>665</v>
      </c>
      <c r="AI13" s="38">
        <f t="shared" si="16"/>
        <v>2.1052631578947367</v>
      </c>
      <c r="AJ13" s="39">
        <f t="shared" si="17"/>
        <v>1.5037593984962405</v>
      </c>
      <c r="AK13" s="39">
        <f t="shared" si="18"/>
        <v>0.6015037593984963</v>
      </c>
      <c r="AL13" s="40">
        <f t="shared" si="19"/>
        <v>2.1053</v>
      </c>
      <c r="AM13" s="41">
        <f>COUNT(D13,E13,K13,L13,R13,S13,Y13,Z13,AF13,AG13,#REF!,#REF!)</f>
        <v>10</v>
      </c>
      <c r="AN13" s="42">
        <f t="shared" si="20"/>
        <v>28.9366</v>
      </c>
      <c r="AO13" s="34">
        <v>7</v>
      </c>
    </row>
    <row r="14" spans="1:41" ht="15">
      <c r="A14" s="34">
        <v>8</v>
      </c>
      <c r="B14" s="35" t="s">
        <v>259</v>
      </c>
      <c r="C14" s="35" t="s">
        <v>260</v>
      </c>
      <c r="D14" s="36">
        <v>47</v>
      </c>
      <c r="E14" s="36">
        <v>23</v>
      </c>
      <c r="F14" s="37">
        <v>1600</v>
      </c>
      <c r="G14" s="38">
        <f t="shared" si="0"/>
        <v>4.375</v>
      </c>
      <c r="H14" s="39">
        <f t="shared" si="1"/>
        <v>2.9375</v>
      </c>
      <c r="I14" s="39">
        <f t="shared" si="2"/>
        <v>1.4375</v>
      </c>
      <c r="J14" s="40">
        <f t="shared" si="3"/>
        <v>4.375</v>
      </c>
      <c r="K14" s="36">
        <v>4</v>
      </c>
      <c r="L14" s="36">
        <v>46</v>
      </c>
      <c r="M14" s="37">
        <v>1171</v>
      </c>
      <c r="N14" s="38">
        <f t="shared" si="4"/>
        <v>4.269854824935952</v>
      </c>
      <c r="O14" s="39">
        <f t="shared" si="5"/>
        <v>0.3415883859948762</v>
      </c>
      <c r="P14" s="39">
        <f t="shared" si="6"/>
        <v>3.928266438941076</v>
      </c>
      <c r="Q14" s="40">
        <f t="shared" si="7"/>
        <v>4.2699</v>
      </c>
      <c r="R14" s="36">
        <v>2</v>
      </c>
      <c r="S14" s="36">
        <v>1</v>
      </c>
      <c r="T14" s="37">
        <v>665</v>
      </c>
      <c r="U14" s="38">
        <f t="shared" si="8"/>
        <v>0.45112781954887216</v>
      </c>
      <c r="V14" s="39">
        <f t="shared" si="9"/>
        <v>0.30075187969924816</v>
      </c>
      <c r="W14" s="39">
        <f t="shared" si="10"/>
        <v>0.15037593984962408</v>
      </c>
      <c r="X14" s="40">
        <f t="shared" si="11"/>
        <v>0.4511</v>
      </c>
      <c r="Y14" s="36">
        <v>2</v>
      </c>
      <c r="Z14" s="36">
        <v>87</v>
      </c>
      <c r="AA14" s="37">
        <v>520</v>
      </c>
      <c r="AB14" s="38">
        <f t="shared" si="12"/>
        <v>17.115384615384617</v>
      </c>
      <c r="AC14" s="39">
        <f t="shared" si="13"/>
        <v>0.38461538461538464</v>
      </c>
      <c r="AD14" s="39">
        <f t="shared" si="14"/>
        <v>16.73076923076923</v>
      </c>
      <c r="AE14" s="40">
        <f t="shared" si="15"/>
        <v>17.1154</v>
      </c>
      <c r="AF14" s="36">
        <v>2</v>
      </c>
      <c r="AG14" s="36">
        <v>14</v>
      </c>
      <c r="AH14" s="37">
        <v>380</v>
      </c>
      <c r="AI14" s="38">
        <f t="shared" si="16"/>
        <v>4.2105263157894735</v>
      </c>
      <c r="AJ14" s="39">
        <f t="shared" si="17"/>
        <v>0.5263157894736842</v>
      </c>
      <c r="AK14" s="39">
        <f t="shared" si="18"/>
        <v>3.684210526315789</v>
      </c>
      <c r="AL14" s="40">
        <f t="shared" si="19"/>
        <v>4.2105</v>
      </c>
      <c r="AM14" s="41">
        <f>COUNT(D14,E14,K14,L14,R14,S14,Y14,Z14,AF14,AG14,#REF!,#REF!)</f>
        <v>10</v>
      </c>
      <c r="AN14" s="42">
        <f t="shared" si="20"/>
        <v>30.4219</v>
      </c>
      <c r="AO14" s="34">
        <v>8</v>
      </c>
    </row>
    <row r="15" spans="1:41" ht="15">
      <c r="A15" s="34">
        <v>9</v>
      </c>
      <c r="B15" s="35" t="s">
        <v>261</v>
      </c>
      <c r="C15" s="35" t="s">
        <v>262</v>
      </c>
      <c r="D15" s="36">
        <v>4</v>
      </c>
      <c r="E15" s="36">
        <v>6</v>
      </c>
      <c r="F15" s="37">
        <v>1105</v>
      </c>
      <c r="G15" s="38">
        <f t="shared" si="0"/>
        <v>0.9049773755656109</v>
      </c>
      <c r="H15" s="39">
        <f t="shared" si="1"/>
        <v>0.36199095022624433</v>
      </c>
      <c r="I15" s="39">
        <f t="shared" si="2"/>
        <v>0.5429864253393665</v>
      </c>
      <c r="J15" s="40">
        <f t="shared" si="3"/>
        <v>0.905</v>
      </c>
      <c r="K15" s="36">
        <v>2</v>
      </c>
      <c r="L15" s="36">
        <v>15</v>
      </c>
      <c r="M15" s="37">
        <v>1030</v>
      </c>
      <c r="N15" s="38">
        <f t="shared" si="4"/>
        <v>1.6504854368932038</v>
      </c>
      <c r="O15" s="39">
        <f t="shared" si="5"/>
        <v>0.1941747572815534</v>
      </c>
      <c r="P15" s="39">
        <f t="shared" si="6"/>
        <v>1.4563106796116505</v>
      </c>
      <c r="Q15" s="40">
        <f t="shared" si="7"/>
        <v>1.6505</v>
      </c>
      <c r="R15" s="36">
        <v>175</v>
      </c>
      <c r="S15" s="36">
        <v>53</v>
      </c>
      <c r="T15" s="37">
        <v>1435</v>
      </c>
      <c r="U15" s="38">
        <f t="shared" si="8"/>
        <v>15.888501742160278</v>
      </c>
      <c r="V15" s="39">
        <f t="shared" si="9"/>
        <v>12.195121951219512</v>
      </c>
      <c r="W15" s="39">
        <f t="shared" si="10"/>
        <v>3.6933797909407664</v>
      </c>
      <c r="X15" s="40">
        <f t="shared" si="11"/>
        <v>15.8885</v>
      </c>
      <c r="Y15" s="36">
        <v>11</v>
      </c>
      <c r="Z15" s="36">
        <v>50</v>
      </c>
      <c r="AA15" s="37">
        <v>1303</v>
      </c>
      <c r="AB15" s="38">
        <f t="shared" si="12"/>
        <v>4.681504221028396</v>
      </c>
      <c r="AC15" s="39">
        <f t="shared" si="13"/>
        <v>0.844205679201842</v>
      </c>
      <c r="AD15" s="39">
        <f t="shared" si="14"/>
        <v>3.837298541826554</v>
      </c>
      <c r="AE15" s="40">
        <f t="shared" si="15"/>
        <v>4.6815</v>
      </c>
      <c r="AF15" s="36">
        <v>55</v>
      </c>
      <c r="AG15" s="36">
        <v>15</v>
      </c>
      <c r="AH15" s="37">
        <v>754</v>
      </c>
      <c r="AI15" s="38">
        <f t="shared" si="16"/>
        <v>9.283819628647215</v>
      </c>
      <c r="AJ15" s="39">
        <f t="shared" si="17"/>
        <v>7.294429708222812</v>
      </c>
      <c r="AK15" s="39">
        <f t="shared" si="18"/>
        <v>1.989389920424403</v>
      </c>
      <c r="AL15" s="40">
        <f t="shared" si="19"/>
        <v>9.2838</v>
      </c>
      <c r="AM15" s="41">
        <f>COUNT(D15,E15,K15,L15,R15,S15,Y15,Z15,AF15,AG15,#REF!,#REF!)</f>
        <v>10</v>
      </c>
      <c r="AN15" s="42">
        <f t="shared" si="20"/>
        <v>32.4093</v>
      </c>
      <c r="AO15" s="34">
        <v>9</v>
      </c>
    </row>
    <row r="16" spans="1:41" ht="15">
      <c r="A16" s="34">
        <v>10</v>
      </c>
      <c r="B16" s="35" t="s">
        <v>263</v>
      </c>
      <c r="C16" s="35" t="s">
        <v>264</v>
      </c>
      <c r="D16" s="36">
        <v>114</v>
      </c>
      <c r="E16" s="36">
        <v>1</v>
      </c>
      <c r="F16" s="37">
        <v>1489</v>
      </c>
      <c r="G16" s="38">
        <f t="shared" si="0"/>
        <v>7.7233042310275355</v>
      </c>
      <c r="H16" s="39">
        <f t="shared" si="1"/>
        <v>7.656145063801209</v>
      </c>
      <c r="I16" s="39">
        <f t="shared" si="2"/>
        <v>0.0671591672263264</v>
      </c>
      <c r="J16" s="40">
        <f t="shared" si="3"/>
        <v>7.7233</v>
      </c>
      <c r="K16" s="36">
        <v>4</v>
      </c>
      <c r="L16" s="36">
        <v>112</v>
      </c>
      <c r="M16" s="37">
        <v>1873</v>
      </c>
      <c r="N16" s="38">
        <f t="shared" si="4"/>
        <v>6.193272824345969</v>
      </c>
      <c r="O16" s="39">
        <f t="shared" si="5"/>
        <v>0.21356113187399892</v>
      </c>
      <c r="P16" s="39">
        <f t="shared" si="6"/>
        <v>5.97971169247197</v>
      </c>
      <c r="Q16" s="40">
        <f t="shared" si="7"/>
        <v>6.1933</v>
      </c>
      <c r="R16" s="36">
        <v>7</v>
      </c>
      <c r="S16" s="36">
        <v>4</v>
      </c>
      <c r="T16" s="37">
        <v>1044</v>
      </c>
      <c r="U16" s="38">
        <f t="shared" si="8"/>
        <v>1.053639846743295</v>
      </c>
      <c r="V16" s="39">
        <f t="shared" si="9"/>
        <v>0.6704980842911877</v>
      </c>
      <c r="W16" s="39">
        <f t="shared" si="10"/>
        <v>0.38314176245210724</v>
      </c>
      <c r="X16" s="40">
        <f t="shared" si="11"/>
        <v>1.0536</v>
      </c>
      <c r="Y16" s="36">
        <v>36</v>
      </c>
      <c r="Z16" s="36">
        <v>53</v>
      </c>
      <c r="AA16" s="37">
        <v>1049</v>
      </c>
      <c r="AB16" s="38">
        <f t="shared" si="12"/>
        <v>8.484270734032412</v>
      </c>
      <c r="AC16" s="39">
        <f t="shared" si="13"/>
        <v>3.4318398474737846</v>
      </c>
      <c r="AD16" s="39">
        <f t="shared" si="14"/>
        <v>5.052430886558628</v>
      </c>
      <c r="AE16" s="40">
        <f t="shared" si="15"/>
        <v>8.4843</v>
      </c>
      <c r="AF16" s="36">
        <v>231</v>
      </c>
      <c r="AG16" s="36">
        <v>35</v>
      </c>
      <c r="AH16" s="37">
        <v>2650</v>
      </c>
      <c r="AI16" s="38">
        <f t="shared" si="16"/>
        <v>10.037735849056604</v>
      </c>
      <c r="AJ16" s="39">
        <f t="shared" si="17"/>
        <v>8.716981132075471</v>
      </c>
      <c r="AK16" s="39">
        <f t="shared" si="18"/>
        <v>1.3207547169811322</v>
      </c>
      <c r="AL16" s="40">
        <f t="shared" si="19"/>
        <v>10.0377</v>
      </c>
      <c r="AM16" s="41">
        <f>COUNT(D16,E16,K16,L16,R16,S16,Y16,Z16,AF16,AG16,#REF!,#REF!)</f>
        <v>10</v>
      </c>
      <c r="AN16" s="42">
        <f t="shared" si="20"/>
        <v>33.4922</v>
      </c>
      <c r="AO16" s="34">
        <v>10</v>
      </c>
    </row>
    <row r="17" spans="1:41" ht="15">
      <c r="A17" s="34">
        <v>11</v>
      </c>
      <c r="B17" s="35" t="s">
        <v>265</v>
      </c>
      <c r="C17" s="35" t="s">
        <v>266</v>
      </c>
      <c r="D17" s="36">
        <v>104</v>
      </c>
      <c r="E17" s="36">
        <v>19</v>
      </c>
      <c r="F17" s="37">
        <v>1603</v>
      </c>
      <c r="G17" s="38">
        <f t="shared" si="0"/>
        <v>7.673112913287586</v>
      </c>
      <c r="H17" s="39">
        <f t="shared" si="1"/>
        <v>6.487835308796007</v>
      </c>
      <c r="I17" s="39">
        <f t="shared" si="2"/>
        <v>1.1852776044915783</v>
      </c>
      <c r="J17" s="40">
        <f t="shared" si="3"/>
        <v>7.6731</v>
      </c>
      <c r="K17" s="36">
        <v>7</v>
      </c>
      <c r="L17" s="36">
        <v>17</v>
      </c>
      <c r="M17" s="37">
        <v>1204</v>
      </c>
      <c r="N17" s="38">
        <f t="shared" si="4"/>
        <v>1.9933554817275747</v>
      </c>
      <c r="O17" s="39">
        <f t="shared" si="5"/>
        <v>0.5813953488372093</v>
      </c>
      <c r="P17" s="39">
        <f t="shared" si="6"/>
        <v>1.4119601328903655</v>
      </c>
      <c r="Q17" s="40">
        <f t="shared" si="7"/>
        <v>1.9934</v>
      </c>
      <c r="R17" s="36">
        <v>16</v>
      </c>
      <c r="S17" s="36">
        <v>67</v>
      </c>
      <c r="T17" s="37">
        <v>894</v>
      </c>
      <c r="U17" s="38">
        <f t="shared" si="8"/>
        <v>9.284116331096197</v>
      </c>
      <c r="V17" s="39">
        <f t="shared" si="9"/>
        <v>1.7897091722595078</v>
      </c>
      <c r="W17" s="39">
        <f t="shared" si="10"/>
        <v>7.4944071588366885</v>
      </c>
      <c r="X17" s="40">
        <f t="shared" si="11"/>
        <v>9.2841</v>
      </c>
      <c r="Y17" s="36">
        <v>44</v>
      </c>
      <c r="Z17" s="36">
        <v>18</v>
      </c>
      <c r="AA17" s="37">
        <v>691</v>
      </c>
      <c r="AB17" s="38">
        <f t="shared" si="12"/>
        <v>8.972503617945007</v>
      </c>
      <c r="AC17" s="39">
        <f t="shared" si="13"/>
        <v>6.367583212735166</v>
      </c>
      <c r="AD17" s="39">
        <f t="shared" si="14"/>
        <v>2.6049204052098407</v>
      </c>
      <c r="AE17" s="40">
        <f t="shared" si="15"/>
        <v>8.9725</v>
      </c>
      <c r="AF17" s="36">
        <v>25</v>
      </c>
      <c r="AG17" s="36">
        <v>3</v>
      </c>
      <c r="AH17" s="37">
        <v>462</v>
      </c>
      <c r="AI17" s="38">
        <f t="shared" si="16"/>
        <v>6.0606060606060606</v>
      </c>
      <c r="AJ17" s="39">
        <f t="shared" si="17"/>
        <v>5.411255411255411</v>
      </c>
      <c r="AK17" s="39">
        <f t="shared" si="18"/>
        <v>0.6493506493506493</v>
      </c>
      <c r="AL17" s="40">
        <f t="shared" si="19"/>
        <v>6.0606</v>
      </c>
      <c r="AM17" s="41">
        <f>COUNT(D17,E17,K17,L17,R17,S17,Y17,Z17,AF17,AG17,#REF!,#REF!)</f>
        <v>10</v>
      </c>
      <c r="AN17" s="42">
        <f t="shared" si="20"/>
        <v>33.9837</v>
      </c>
      <c r="AO17" s="34">
        <v>11</v>
      </c>
    </row>
    <row r="18" spans="1:41" ht="15">
      <c r="A18" s="34">
        <v>12</v>
      </c>
      <c r="B18" s="35" t="s">
        <v>67</v>
      </c>
      <c r="C18" s="35" t="s">
        <v>68</v>
      </c>
      <c r="D18" s="36">
        <v>13</v>
      </c>
      <c r="E18" s="36">
        <v>14</v>
      </c>
      <c r="F18" s="37">
        <v>677</v>
      </c>
      <c r="G18" s="38">
        <f t="shared" si="0"/>
        <v>3.9881831610044314</v>
      </c>
      <c r="H18" s="39">
        <f t="shared" si="1"/>
        <v>1.9202363367799113</v>
      </c>
      <c r="I18" s="39">
        <f t="shared" si="2"/>
        <v>2.06794682422452</v>
      </c>
      <c r="J18" s="40">
        <f t="shared" si="3"/>
        <v>3.9882</v>
      </c>
      <c r="K18" s="36">
        <v>7</v>
      </c>
      <c r="L18" s="36">
        <v>47</v>
      </c>
      <c r="M18" s="37">
        <v>611</v>
      </c>
      <c r="N18" s="38">
        <f t="shared" si="4"/>
        <v>8.8379705400982</v>
      </c>
      <c r="O18" s="39">
        <f t="shared" si="5"/>
        <v>1.1456628477905073</v>
      </c>
      <c r="P18" s="39">
        <f t="shared" si="6"/>
        <v>7.6923076923076925</v>
      </c>
      <c r="Q18" s="40">
        <f t="shared" si="7"/>
        <v>8.838</v>
      </c>
      <c r="R18" s="36">
        <v>68</v>
      </c>
      <c r="S18" s="36">
        <v>102</v>
      </c>
      <c r="T18" s="37">
        <v>1873</v>
      </c>
      <c r="U18" s="38">
        <f t="shared" si="8"/>
        <v>9.076348104644955</v>
      </c>
      <c r="V18" s="39">
        <f t="shared" si="9"/>
        <v>3.6305392418579814</v>
      </c>
      <c r="W18" s="39">
        <f t="shared" si="10"/>
        <v>5.445808862786973</v>
      </c>
      <c r="X18" s="40">
        <f t="shared" si="11"/>
        <v>9.0763</v>
      </c>
      <c r="Y18" s="36">
        <v>9</v>
      </c>
      <c r="Z18" s="36">
        <v>57</v>
      </c>
      <c r="AA18" s="37">
        <v>1165</v>
      </c>
      <c r="AB18" s="38">
        <f t="shared" si="12"/>
        <v>5.665236051502146</v>
      </c>
      <c r="AC18" s="39">
        <f t="shared" si="13"/>
        <v>0.7725321888412017</v>
      </c>
      <c r="AD18" s="39">
        <f t="shared" si="14"/>
        <v>4.8927038626609445</v>
      </c>
      <c r="AE18" s="40">
        <f t="shared" si="15"/>
        <v>5.6652</v>
      </c>
      <c r="AF18" s="36">
        <v>13</v>
      </c>
      <c r="AG18" s="36">
        <v>46</v>
      </c>
      <c r="AH18" s="37">
        <v>655</v>
      </c>
      <c r="AI18" s="38">
        <f t="shared" si="16"/>
        <v>9.007633587786259</v>
      </c>
      <c r="AJ18" s="39">
        <f t="shared" si="17"/>
        <v>1.984732824427481</v>
      </c>
      <c r="AK18" s="39">
        <f t="shared" si="18"/>
        <v>7.022900763358779</v>
      </c>
      <c r="AL18" s="40">
        <f t="shared" si="19"/>
        <v>9.0076</v>
      </c>
      <c r="AM18" s="41">
        <f>COUNT(D18,E18,K18,L18,R18,S18,Y18,Z18,AF18,AG18,#REF!,#REF!)</f>
        <v>10</v>
      </c>
      <c r="AN18" s="42">
        <f t="shared" si="20"/>
        <v>36.5753</v>
      </c>
      <c r="AO18" s="34">
        <v>12</v>
      </c>
    </row>
    <row r="19" spans="1:41" ht="15">
      <c r="A19" s="34">
        <v>13</v>
      </c>
      <c r="B19" s="35" t="s">
        <v>267</v>
      </c>
      <c r="C19" s="35" t="s">
        <v>268</v>
      </c>
      <c r="D19" s="36">
        <v>139</v>
      </c>
      <c r="E19" s="36">
        <v>40</v>
      </c>
      <c r="F19" s="37">
        <v>2015</v>
      </c>
      <c r="G19" s="38">
        <f t="shared" si="0"/>
        <v>8.883374689826303</v>
      </c>
      <c r="H19" s="39">
        <f t="shared" si="1"/>
        <v>6.898263027295286</v>
      </c>
      <c r="I19" s="39">
        <f t="shared" si="2"/>
        <v>1.9851116625310175</v>
      </c>
      <c r="J19" s="40">
        <f t="shared" si="3"/>
        <v>8.8834</v>
      </c>
      <c r="K19" s="36">
        <v>9</v>
      </c>
      <c r="L19" s="36">
        <v>2</v>
      </c>
      <c r="M19" s="37">
        <v>843</v>
      </c>
      <c r="N19" s="38">
        <f t="shared" si="4"/>
        <v>1.3048635824436536</v>
      </c>
      <c r="O19" s="39">
        <f t="shared" si="5"/>
        <v>1.0676156583629894</v>
      </c>
      <c r="P19" s="39">
        <f t="shared" si="6"/>
        <v>0.2372479240806643</v>
      </c>
      <c r="Q19" s="40">
        <f t="shared" si="7"/>
        <v>1.3049</v>
      </c>
      <c r="R19" s="36">
        <v>16</v>
      </c>
      <c r="S19" s="36">
        <v>20</v>
      </c>
      <c r="T19" s="37">
        <v>1025</v>
      </c>
      <c r="U19" s="38">
        <f t="shared" si="8"/>
        <v>3.5121951219512195</v>
      </c>
      <c r="V19" s="39">
        <f t="shared" si="9"/>
        <v>1.5609756097560976</v>
      </c>
      <c r="W19" s="39">
        <f t="shared" si="10"/>
        <v>1.951219512195122</v>
      </c>
      <c r="X19" s="40">
        <f t="shared" si="11"/>
        <v>3.5122</v>
      </c>
      <c r="Y19" s="36">
        <v>146</v>
      </c>
      <c r="Z19" s="36">
        <v>49</v>
      </c>
      <c r="AA19" s="37">
        <v>1333</v>
      </c>
      <c r="AB19" s="38">
        <f t="shared" si="12"/>
        <v>14.628657164291074</v>
      </c>
      <c r="AC19" s="39">
        <f t="shared" si="13"/>
        <v>10.952738184546137</v>
      </c>
      <c r="AD19" s="39">
        <f t="shared" si="14"/>
        <v>3.675918979744936</v>
      </c>
      <c r="AE19" s="40">
        <f t="shared" si="15"/>
        <v>14.6287</v>
      </c>
      <c r="AF19" s="36">
        <v>65</v>
      </c>
      <c r="AG19" s="36">
        <v>31</v>
      </c>
      <c r="AH19" s="37">
        <v>1158</v>
      </c>
      <c r="AI19" s="38">
        <f t="shared" si="16"/>
        <v>8.290155440414507</v>
      </c>
      <c r="AJ19" s="39">
        <f t="shared" si="17"/>
        <v>5.613126079447324</v>
      </c>
      <c r="AK19" s="39">
        <f t="shared" si="18"/>
        <v>2.6770293609671847</v>
      </c>
      <c r="AL19" s="40">
        <f t="shared" si="19"/>
        <v>8.2902</v>
      </c>
      <c r="AM19" s="41">
        <f>COUNT(D19,E19,K19,L19,R19,S19,Y19,Z19,AF19,AG19,#REF!,#REF!)</f>
        <v>10</v>
      </c>
      <c r="AN19" s="42">
        <f t="shared" si="20"/>
        <v>36.6194</v>
      </c>
      <c r="AO19" s="34">
        <v>13</v>
      </c>
    </row>
    <row r="20" spans="1:41" ht="15">
      <c r="A20" s="34">
        <v>14</v>
      </c>
      <c r="B20" s="35" t="s">
        <v>269</v>
      </c>
      <c r="C20" s="35" t="s">
        <v>270</v>
      </c>
      <c r="D20" s="36">
        <v>5</v>
      </c>
      <c r="E20" s="36">
        <v>2</v>
      </c>
      <c r="F20" s="37">
        <v>290</v>
      </c>
      <c r="G20" s="38">
        <f t="shared" si="0"/>
        <v>2.413793103448276</v>
      </c>
      <c r="H20" s="39">
        <f t="shared" si="1"/>
        <v>1.7241379310344827</v>
      </c>
      <c r="I20" s="39">
        <f t="shared" si="2"/>
        <v>0.6896551724137931</v>
      </c>
      <c r="J20" s="40">
        <f t="shared" si="3"/>
        <v>2.4138</v>
      </c>
      <c r="K20" s="36">
        <v>3</v>
      </c>
      <c r="L20" s="36">
        <v>6</v>
      </c>
      <c r="M20" s="37">
        <v>153</v>
      </c>
      <c r="N20" s="38">
        <f t="shared" si="4"/>
        <v>5.882352941176471</v>
      </c>
      <c r="O20" s="39">
        <f t="shared" si="5"/>
        <v>1.9607843137254901</v>
      </c>
      <c r="P20" s="39">
        <f t="shared" si="6"/>
        <v>3.9215686274509802</v>
      </c>
      <c r="Q20" s="40">
        <f t="shared" si="7"/>
        <v>5.8824</v>
      </c>
      <c r="R20" s="36">
        <v>385</v>
      </c>
      <c r="S20" s="36">
        <v>44</v>
      </c>
      <c r="T20" s="37">
        <v>3197</v>
      </c>
      <c r="U20" s="38">
        <f t="shared" si="8"/>
        <v>13.41883015326869</v>
      </c>
      <c r="V20" s="39">
        <f t="shared" si="9"/>
        <v>12.042539881138566</v>
      </c>
      <c r="W20" s="39">
        <f t="shared" si="10"/>
        <v>1.376290272130122</v>
      </c>
      <c r="X20" s="40">
        <f t="shared" si="11"/>
        <v>13.4188</v>
      </c>
      <c r="Y20" s="36">
        <v>3</v>
      </c>
      <c r="Z20" s="36">
        <v>15</v>
      </c>
      <c r="AA20" s="37">
        <v>162</v>
      </c>
      <c r="AB20" s="38">
        <f t="shared" si="12"/>
        <v>11.11111111111111</v>
      </c>
      <c r="AC20" s="39">
        <f t="shared" si="13"/>
        <v>1.8518518518518516</v>
      </c>
      <c r="AD20" s="39">
        <f t="shared" si="14"/>
        <v>9.25925925925926</v>
      </c>
      <c r="AE20" s="40">
        <f t="shared" si="15"/>
        <v>11.1111</v>
      </c>
      <c r="AF20" s="36">
        <v>5</v>
      </c>
      <c r="AG20" s="36">
        <v>24</v>
      </c>
      <c r="AH20" s="37">
        <v>309</v>
      </c>
      <c r="AI20" s="38">
        <f t="shared" si="16"/>
        <v>9.385113268608414</v>
      </c>
      <c r="AJ20" s="39">
        <f t="shared" si="17"/>
        <v>1.6181229773462782</v>
      </c>
      <c r="AK20" s="39">
        <f t="shared" si="18"/>
        <v>7.766990291262135</v>
      </c>
      <c r="AL20" s="40">
        <f t="shared" si="19"/>
        <v>9.3851</v>
      </c>
      <c r="AM20" s="41">
        <f>COUNT(D20,E20,K20,L20,R20,S20,Y20,Z20,AF20,AG20,#REF!,#REF!)</f>
        <v>10</v>
      </c>
      <c r="AN20" s="42">
        <f t="shared" si="20"/>
        <v>42.2112</v>
      </c>
      <c r="AO20" s="34">
        <v>14</v>
      </c>
    </row>
    <row r="21" spans="1:41" ht="15">
      <c r="A21" s="34">
        <v>15</v>
      </c>
      <c r="B21" s="35" t="s">
        <v>271</v>
      </c>
      <c r="C21" s="35" t="s">
        <v>272</v>
      </c>
      <c r="D21" s="36">
        <v>8</v>
      </c>
      <c r="E21" s="36">
        <v>80</v>
      </c>
      <c r="F21" s="37">
        <v>917</v>
      </c>
      <c r="G21" s="38">
        <f t="shared" si="0"/>
        <v>9.59651035986914</v>
      </c>
      <c r="H21" s="39">
        <f t="shared" si="1"/>
        <v>0.8724100327153763</v>
      </c>
      <c r="I21" s="39">
        <f t="shared" si="2"/>
        <v>8.724100327153762</v>
      </c>
      <c r="J21" s="40">
        <f t="shared" si="3"/>
        <v>9.5965</v>
      </c>
      <c r="K21" s="36">
        <v>30</v>
      </c>
      <c r="L21" s="36">
        <v>4</v>
      </c>
      <c r="M21" s="37">
        <v>2718</v>
      </c>
      <c r="N21" s="38">
        <f t="shared" si="4"/>
        <v>1.2509197939661516</v>
      </c>
      <c r="O21" s="39">
        <f t="shared" si="5"/>
        <v>1.1037527593818985</v>
      </c>
      <c r="P21" s="39">
        <f t="shared" si="6"/>
        <v>0.14716703458425312</v>
      </c>
      <c r="Q21" s="40">
        <f t="shared" si="7"/>
        <v>1.2509</v>
      </c>
      <c r="R21" s="36">
        <v>36</v>
      </c>
      <c r="S21" s="36">
        <v>133</v>
      </c>
      <c r="T21" s="37">
        <v>1633</v>
      </c>
      <c r="U21" s="38">
        <f t="shared" si="8"/>
        <v>10.349050826699326</v>
      </c>
      <c r="V21" s="39">
        <f t="shared" si="9"/>
        <v>2.204531537048377</v>
      </c>
      <c r="W21" s="39">
        <f t="shared" si="10"/>
        <v>8.14451928965095</v>
      </c>
      <c r="X21" s="40">
        <f t="shared" si="11"/>
        <v>10.3491</v>
      </c>
      <c r="Y21" s="36">
        <v>7</v>
      </c>
      <c r="Z21" s="36">
        <v>246</v>
      </c>
      <c r="AA21" s="37">
        <v>2157</v>
      </c>
      <c r="AB21" s="38">
        <f t="shared" si="12"/>
        <v>11.729253592953176</v>
      </c>
      <c r="AC21" s="39">
        <f t="shared" si="13"/>
        <v>0.3245248029670839</v>
      </c>
      <c r="AD21" s="39">
        <f t="shared" si="14"/>
        <v>11.404728789986091</v>
      </c>
      <c r="AE21" s="40">
        <f t="shared" si="15"/>
        <v>11.7293</v>
      </c>
      <c r="AF21" s="36">
        <v>5</v>
      </c>
      <c r="AG21" s="36">
        <v>125</v>
      </c>
      <c r="AH21" s="37">
        <v>1161</v>
      </c>
      <c r="AI21" s="38">
        <f t="shared" si="16"/>
        <v>11.19724375538329</v>
      </c>
      <c r="AJ21" s="39">
        <f t="shared" si="17"/>
        <v>0.4306632213608958</v>
      </c>
      <c r="AK21" s="39">
        <f t="shared" si="18"/>
        <v>10.766580534022395</v>
      </c>
      <c r="AL21" s="40">
        <f t="shared" si="19"/>
        <v>11.1972</v>
      </c>
      <c r="AM21" s="41">
        <f>COUNT(D21,E21,K21,L21,R21,S21,Y21,Z21,AF21,AG21,#REF!,#REF!)</f>
        <v>10</v>
      </c>
      <c r="AN21" s="42">
        <f t="shared" si="20"/>
        <v>44.123000000000005</v>
      </c>
      <c r="AO21" s="34">
        <v>15</v>
      </c>
    </row>
    <row r="31" ht="15">
      <c r="B31" t="s">
        <v>21</v>
      </c>
    </row>
  </sheetData>
  <sheetProtection/>
  <conditionalFormatting sqref="F7:F21 M7:M21 T7:T21 AA7:AA21 AH7:AH21">
    <cfRule type="cellIs" priority="3" dxfId="84" operator="lessThan" stopIfTrue="1">
      <formula>150</formula>
    </cfRule>
  </conditionalFormatting>
  <conditionalFormatting sqref="H7:I21 O7:P21 V7:W21 AC7:AD21 AJ7:AK21">
    <cfRule type="cellIs" priority="1" dxfId="84" operator="greaterThan" stopIfTrue="1">
      <formula>20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16.57421875" style="0" customWidth="1"/>
    <col min="3" max="3" width="13.00390625" style="0" customWidth="1"/>
    <col min="4" max="6" width="7.7109375" style="0" customWidth="1"/>
    <col min="7" max="9" width="7.7109375" style="0" hidden="1" customWidth="1"/>
    <col min="10" max="13" width="7.7109375" style="0" customWidth="1"/>
    <col min="14" max="16" width="7.7109375" style="0" hidden="1" customWidth="1"/>
    <col min="17" max="20" width="7.7109375" style="0" customWidth="1"/>
    <col min="21" max="23" width="7.7109375" style="0" hidden="1" customWidth="1"/>
    <col min="24" max="27" width="7.7109375" style="0" customWidth="1"/>
    <col min="28" max="30" width="7.7109375" style="0" hidden="1" customWidth="1"/>
    <col min="31" max="34" width="7.7109375" style="0" customWidth="1"/>
    <col min="35" max="37" width="7.7109375" style="0" hidden="1" customWidth="1"/>
    <col min="38" max="38" width="7.7109375" style="0" customWidth="1"/>
    <col min="39" max="39" width="7.28125" style="0" customWidth="1"/>
    <col min="40" max="40" width="9.140625" style="0" customWidth="1"/>
    <col min="41" max="41" width="5.7109375" style="0" customWidth="1"/>
    <col min="42" max="42" width="9.140625" style="0" customWidth="1"/>
  </cols>
  <sheetData>
    <row r="1" spans="1:41" ht="15">
      <c r="A1" s="23"/>
      <c r="B1" s="62" t="s">
        <v>273</v>
      </c>
      <c r="C1" s="24"/>
      <c r="D1" s="23"/>
      <c r="E1" s="23"/>
      <c r="F1" s="26"/>
      <c r="G1" s="26"/>
      <c r="H1" s="26"/>
      <c r="I1" s="26"/>
      <c r="J1" s="26"/>
      <c r="K1" s="23"/>
      <c r="L1" s="23"/>
      <c r="M1" s="26"/>
      <c r="N1" s="26"/>
      <c r="O1" s="26"/>
      <c r="P1" s="26"/>
      <c r="Q1" s="26"/>
      <c r="R1" s="23"/>
      <c r="S1" s="23"/>
      <c r="T1" s="26"/>
      <c r="U1" s="26"/>
      <c r="V1" s="26"/>
      <c r="W1" s="26"/>
      <c r="X1" s="26"/>
      <c r="Y1" s="23"/>
      <c r="Z1" s="23"/>
      <c r="AA1" s="26"/>
      <c r="AB1" s="26"/>
      <c r="AC1" s="26"/>
      <c r="AD1" s="26"/>
      <c r="AE1" s="26"/>
      <c r="AF1" s="23"/>
      <c r="AG1" s="23"/>
      <c r="AH1" s="27"/>
      <c r="AI1" s="23"/>
      <c r="AJ1" s="26"/>
      <c r="AK1" s="26"/>
      <c r="AL1" s="23"/>
      <c r="AM1" s="23"/>
      <c r="AN1" s="28"/>
      <c r="AO1" s="28"/>
    </row>
    <row r="2" spans="1:41" ht="15">
      <c r="A2" s="23"/>
      <c r="B2" s="62" t="s">
        <v>274</v>
      </c>
      <c r="C2" s="24"/>
      <c r="D2" s="23"/>
      <c r="E2" s="23"/>
      <c r="F2" s="26"/>
      <c r="G2" s="26"/>
      <c r="H2" s="26"/>
      <c r="I2" s="26"/>
      <c r="J2" s="26"/>
      <c r="K2" s="23"/>
      <c r="L2" s="23"/>
      <c r="M2" s="26"/>
      <c r="N2" s="26"/>
      <c r="O2" s="26"/>
      <c r="P2" s="26"/>
      <c r="Q2" s="26"/>
      <c r="R2" s="23"/>
      <c r="S2" s="23"/>
      <c r="T2" s="26"/>
      <c r="U2" s="26"/>
      <c r="V2" s="26"/>
      <c r="W2" s="26"/>
      <c r="X2" s="26"/>
      <c r="Y2" s="23"/>
      <c r="Z2" s="23"/>
      <c r="AA2" s="26"/>
      <c r="AB2" s="26"/>
      <c r="AC2" s="26"/>
      <c r="AD2" s="26"/>
      <c r="AE2" s="26"/>
      <c r="AF2" s="23"/>
      <c r="AG2" s="23"/>
      <c r="AH2" s="27"/>
      <c r="AI2" s="23"/>
      <c r="AJ2" s="26"/>
      <c r="AK2" s="26"/>
      <c r="AL2" s="23"/>
      <c r="AM2" s="23"/>
      <c r="AN2" s="28"/>
      <c r="AO2" s="28"/>
    </row>
    <row r="3" spans="1:41" ht="15">
      <c r="A3" s="29"/>
      <c r="B3" s="30"/>
      <c r="C3" s="30"/>
      <c r="D3" s="29"/>
      <c r="E3" s="29"/>
      <c r="F3" s="59"/>
      <c r="G3" s="59"/>
      <c r="H3" s="59"/>
      <c r="I3" s="59"/>
      <c r="J3" s="59"/>
      <c r="K3" s="29"/>
      <c r="L3" s="29"/>
      <c r="M3" s="59"/>
      <c r="N3" s="59"/>
      <c r="O3" s="59"/>
      <c r="P3" s="59"/>
      <c r="Q3" s="59"/>
      <c r="R3" s="29"/>
      <c r="S3" s="29"/>
      <c r="T3" s="59"/>
      <c r="U3" s="59"/>
      <c r="V3" s="59"/>
      <c r="W3" s="59"/>
      <c r="X3" s="59"/>
      <c r="Y3" s="29"/>
      <c r="Z3" s="29"/>
      <c r="AA3" s="60"/>
      <c r="AB3" s="60"/>
      <c r="AC3" s="59"/>
      <c r="AD3" s="59"/>
      <c r="AE3" s="60"/>
      <c r="AF3" s="29"/>
      <c r="AG3" s="29"/>
      <c r="AH3" s="61"/>
      <c r="AI3" s="29"/>
      <c r="AJ3" s="59"/>
      <c r="AK3" s="59"/>
      <c r="AL3" s="29"/>
      <c r="AM3" s="29"/>
      <c r="AN3" s="30"/>
      <c r="AO3" s="30"/>
    </row>
    <row r="4" spans="1:41" ht="15">
      <c r="A4" s="26" t="s">
        <v>47</v>
      </c>
      <c r="B4" s="31" t="s">
        <v>92</v>
      </c>
      <c r="C4" s="31" t="s">
        <v>93</v>
      </c>
      <c r="D4" s="26" t="s">
        <v>50</v>
      </c>
      <c r="E4" s="26" t="s">
        <v>94</v>
      </c>
      <c r="F4" s="26" t="s">
        <v>51</v>
      </c>
      <c r="G4" s="26" t="s">
        <v>52</v>
      </c>
      <c r="H4" s="26"/>
      <c r="I4" s="26"/>
      <c r="J4" s="26" t="s">
        <v>95</v>
      </c>
      <c r="K4" s="26" t="s">
        <v>50</v>
      </c>
      <c r="L4" s="26" t="s">
        <v>94</v>
      </c>
      <c r="M4" s="26" t="s">
        <v>51</v>
      </c>
      <c r="N4" s="26" t="s">
        <v>52</v>
      </c>
      <c r="O4" s="26"/>
      <c r="P4" s="26"/>
      <c r="Q4" s="26" t="s">
        <v>95</v>
      </c>
      <c r="R4" s="26" t="s">
        <v>50</v>
      </c>
      <c r="S4" s="26" t="s">
        <v>94</v>
      </c>
      <c r="T4" s="26" t="s">
        <v>51</v>
      </c>
      <c r="U4" s="26" t="s">
        <v>52</v>
      </c>
      <c r="V4" s="26"/>
      <c r="W4" s="26"/>
      <c r="X4" s="26" t="s">
        <v>95</v>
      </c>
      <c r="Y4" s="26" t="s">
        <v>50</v>
      </c>
      <c r="Z4" s="26" t="s">
        <v>94</v>
      </c>
      <c r="AA4" s="26" t="s">
        <v>51</v>
      </c>
      <c r="AB4" s="26" t="s">
        <v>52</v>
      </c>
      <c r="AC4" s="26"/>
      <c r="AD4" s="26"/>
      <c r="AE4" s="26" t="s">
        <v>95</v>
      </c>
      <c r="AF4" s="26" t="s">
        <v>50</v>
      </c>
      <c r="AG4" s="26" t="s">
        <v>94</v>
      </c>
      <c r="AH4" s="26" t="s">
        <v>51</v>
      </c>
      <c r="AI4" s="26" t="s">
        <v>52</v>
      </c>
      <c r="AJ4" s="26"/>
      <c r="AK4" s="26"/>
      <c r="AL4" s="26" t="s">
        <v>95</v>
      </c>
      <c r="AM4" s="32" t="s">
        <v>96</v>
      </c>
      <c r="AN4" s="31" t="s">
        <v>97</v>
      </c>
      <c r="AO4" s="33" t="s">
        <v>47</v>
      </c>
    </row>
    <row r="5" spans="1:41" ht="15">
      <c r="A5" s="26"/>
      <c r="B5" s="31" t="s">
        <v>56</v>
      </c>
      <c r="C5" s="31" t="s">
        <v>57</v>
      </c>
      <c r="D5" s="26" t="s">
        <v>58</v>
      </c>
      <c r="E5" s="26" t="s">
        <v>98</v>
      </c>
      <c r="F5" s="26" t="s">
        <v>59</v>
      </c>
      <c r="G5" s="26"/>
      <c r="H5" s="26"/>
      <c r="I5" s="26"/>
      <c r="J5" s="26" t="s">
        <v>60</v>
      </c>
      <c r="K5" s="26" t="s">
        <v>58</v>
      </c>
      <c r="L5" s="26" t="s">
        <v>98</v>
      </c>
      <c r="M5" s="26" t="s">
        <v>59</v>
      </c>
      <c r="N5" s="26"/>
      <c r="O5" s="26"/>
      <c r="P5" s="26"/>
      <c r="Q5" s="26" t="s">
        <v>60</v>
      </c>
      <c r="R5" s="26" t="s">
        <v>58</v>
      </c>
      <c r="S5" s="26" t="s">
        <v>98</v>
      </c>
      <c r="T5" s="26" t="s">
        <v>59</v>
      </c>
      <c r="U5" s="26"/>
      <c r="V5" s="26"/>
      <c r="W5" s="26"/>
      <c r="X5" s="26" t="s">
        <v>60</v>
      </c>
      <c r="Y5" s="26" t="s">
        <v>58</v>
      </c>
      <c r="Z5" s="26" t="s">
        <v>98</v>
      </c>
      <c r="AA5" s="26" t="s">
        <v>59</v>
      </c>
      <c r="AB5" s="26"/>
      <c r="AC5" s="26"/>
      <c r="AD5" s="26"/>
      <c r="AE5" s="26" t="s">
        <v>60</v>
      </c>
      <c r="AF5" s="26" t="s">
        <v>58</v>
      </c>
      <c r="AG5" s="26" t="s">
        <v>98</v>
      </c>
      <c r="AH5" s="26" t="s">
        <v>59</v>
      </c>
      <c r="AI5" s="26"/>
      <c r="AJ5" s="26"/>
      <c r="AK5" s="26"/>
      <c r="AL5" s="26" t="s">
        <v>60</v>
      </c>
      <c r="AM5" s="32" t="s">
        <v>99</v>
      </c>
      <c r="AN5" s="31" t="s">
        <v>100</v>
      </c>
      <c r="AO5" s="33"/>
    </row>
    <row r="6" spans="1:41" ht="15">
      <c r="A6" s="26"/>
      <c r="B6" s="31"/>
      <c r="C6" s="3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32"/>
      <c r="AN6" s="31"/>
      <c r="AO6" s="33"/>
    </row>
    <row r="7" spans="1:41" ht="15">
      <c r="A7" s="34">
        <v>1</v>
      </c>
      <c r="B7" s="35" t="s">
        <v>275</v>
      </c>
      <c r="C7" s="35" t="s">
        <v>203</v>
      </c>
      <c r="D7" s="36">
        <v>10</v>
      </c>
      <c r="E7" s="36">
        <v>12</v>
      </c>
      <c r="F7" s="37">
        <v>495</v>
      </c>
      <c r="G7" s="38">
        <f aca="true" t="shared" si="0" ref="G7:G21">((D7+E7)*100)/F7</f>
        <v>4.444444444444445</v>
      </c>
      <c r="H7" s="39">
        <f aca="true" t="shared" si="1" ref="H7:H21">SUM(D7/F7)*100</f>
        <v>2.0202020202020203</v>
      </c>
      <c r="I7" s="39">
        <f aca="true" t="shared" si="2" ref="I7:I21">SUM(E7/F7)*100</f>
        <v>2.4242424242424243</v>
      </c>
      <c r="J7" s="40">
        <f aca="true" t="shared" si="3" ref="J7:J21">ROUND(G7,4)</f>
        <v>4.4444</v>
      </c>
      <c r="K7" s="36">
        <v>6</v>
      </c>
      <c r="L7" s="36">
        <v>5</v>
      </c>
      <c r="M7" s="37">
        <v>373</v>
      </c>
      <c r="N7" s="38">
        <f aca="true" t="shared" si="4" ref="N7:N21">((K7+L7)*100)/M7</f>
        <v>2.9490616621983916</v>
      </c>
      <c r="O7" s="39">
        <f aca="true" t="shared" si="5" ref="O7:O21">SUM(K7/M7)*100</f>
        <v>1.6085790884718498</v>
      </c>
      <c r="P7" s="39">
        <f aca="true" t="shared" si="6" ref="P7:P21">SUM(L7/M7)*100</f>
        <v>1.3404825737265416</v>
      </c>
      <c r="Q7" s="40">
        <f aca="true" t="shared" si="7" ref="Q7:Q21">ROUND(N7,4)</f>
        <v>2.9491</v>
      </c>
      <c r="R7" s="36">
        <v>2</v>
      </c>
      <c r="S7" s="36">
        <v>12</v>
      </c>
      <c r="T7" s="37">
        <v>538</v>
      </c>
      <c r="U7" s="38">
        <f aca="true" t="shared" si="8" ref="U7:U21">((R7+S7)*100)/T7</f>
        <v>2.6022304832713754</v>
      </c>
      <c r="V7" s="39">
        <f aca="true" t="shared" si="9" ref="V7:V21">SUM(R7/T7)*100</f>
        <v>0.37174721189591076</v>
      </c>
      <c r="W7" s="39">
        <f aca="true" t="shared" si="10" ref="W7:W21">SUM(S7/T7)*100</f>
        <v>2.2304832713754648</v>
      </c>
      <c r="X7" s="40">
        <f aca="true" t="shared" si="11" ref="X7:X21">ROUND(U7,4)</f>
        <v>2.6022</v>
      </c>
      <c r="Y7" s="36">
        <v>13</v>
      </c>
      <c r="Z7" s="36">
        <v>1</v>
      </c>
      <c r="AA7" s="37">
        <v>497</v>
      </c>
      <c r="AB7" s="38">
        <f aca="true" t="shared" si="12" ref="AB7:AB21">((Y7+Z7)*100)/AA7</f>
        <v>2.816901408450704</v>
      </c>
      <c r="AC7" s="39">
        <f aca="true" t="shared" si="13" ref="AC7:AC21">SUM(Y7/AA7)*100</f>
        <v>2.61569416498994</v>
      </c>
      <c r="AD7" s="39">
        <f aca="true" t="shared" si="14" ref="AD7:AD21">SUM(Z7/AA7)*100</f>
        <v>0.2012072434607646</v>
      </c>
      <c r="AE7" s="40">
        <f aca="true" t="shared" si="15" ref="AE7:AE21">ROUND(AB7,4)</f>
        <v>2.8169</v>
      </c>
      <c r="AF7" s="36">
        <v>5</v>
      </c>
      <c r="AG7" s="36">
        <v>3</v>
      </c>
      <c r="AH7" s="37">
        <v>393</v>
      </c>
      <c r="AI7" s="38">
        <f aca="true" t="shared" si="16" ref="AI7:AI21">((AF7+AG7)*100)/AH7</f>
        <v>2.035623409669211</v>
      </c>
      <c r="AJ7" s="39">
        <f aca="true" t="shared" si="17" ref="AJ7:AJ21">SUM(AF7/AH7)*100</f>
        <v>1.2722646310432568</v>
      </c>
      <c r="AK7" s="39">
        <f aca="true" t="shared" si="18" ref="AK7:AK21">SUM(AG7/AH7)*100</f>
        <v>0.7633587786259541</v>
      </c>
      <c r="AL7" s="40">
        <f aca="true" t="shared" si="19" ref="AL7:AL21">ROUND(AI7,4)</f>
        <v>2.0356</v>
      </c>
      <c r="AM7" s="41">
        <f>COUNT(D7,E7,K7,L7,R7,S7,Y7,Z7,AF7,AG7,#REF!,#REF!)</f>
        <v>10</v>
      </c>
      <c r="AN7" s="42">
        <f aca="true" t="shared" si="20" ref="AN7:AN21">SUM(J7,Q7,X7,AE7,AL7)</f>
        <v>14.8482</v>
      </c>
      <c r="AO7" s="43">
        <v>1</v>
      </c>
    </row>
    <row r="8" spans="1:41" ht="15">
      <c r="A8" s="34">
        <v>2</v>
      </c>
      <c r="B8" s="35" t="s">
        <v>191</v>
      </c>
      <c r="C8" s="35" t="s">
        <v>256</v>
      </c>
      <c r="D8" s="36">
        <v>6</v>
      </c>
      <c r="E8" s="36">
        <v>4</v>
      </c>
      <c r="F8" s="37">
        <v>906</v>
      </c>
      <c r="G8" s="38">
        <f t="shared" si="0"/>
        <v>1.1037527593818985</v>
      </c>
      <c r="H8" s="39">
        <f t="shared" si="1"/>
        <v>0.6622516556291391</v>
      </c>
      <c r="I8" s="39">
        <f t="shared" si="2"/>
        <v>0.44150110375275936</v>
      </c>
      <c r="J8" s="40">
        <f t="shared" si="3"/>
        <v>1.1038</v>
      </c>
      <c r="K8" s="36">
        <v>6</v>
      </c>
      <c r="L8" s="36">
        <v>45</v>
      </c>
      <c r="M8" s="37">
        <v>828</v>
      </c>
      <c r="N8" s="38">
        <f t="shared" si="4"/>
        <v>6.159420289855072</v>
      </c>
      <c r="O8" s="39">
        <f t="shared" si="5"/>
        <v>0.7246376811594203</v>
      </c>
      <c r="P8" s="39">
        <f t="shared" si="6"/>
        <v>5.434782608695652</v>
      </c>
      <c r="Q8" s="40">
        <f t="shared" si="7"/>
        <v>6.1594</v>
      </c>
      <c r="R8" s="36">
        <v>22</v>
      </c>
      <c r="S8" s="36">
        <v>12</v>
      </c>
      <c r="T8" s="37">
        <v>713</v>
      </c>
      <c r="U8" s="38">
        <f t="shared" si="8"/>
        <v>4.768583450210379</v>
      </c>
      <c r="V8" s="39">
        <f t="shared" si="9"/>
        <v>3.0855539971949506</v>
      </c>
      <c r="W8" s="39">
        <f t="shared" si="10"/>
        <v>1.6830294530154277</v>
      </c>
      <c r="X8" s="40">
        <f t="shared" si="11"/>
        <v>4.7686</v>
      </c>
      <c r="Y8" s="36">
        <v>23</v>
      </c>
      <c r="Z8" s="36">
        <v>59</v>
      </c>
      <c r="AA8" s="37">
        <v>3516</v>
      </c>
      <c r="AB8" s="38">
        <f t="shared" si="12"/>
        <v>2.3321956769055747</v>
      </c>
      <c r="AC8" s="39">
        <f t="shared" si="13"/>
        <v>0.6541524459613196</v>
      </c>
      <c r="AD8" s="39">
        <f t="shared" si="14"/>
        <v>1.678043230944255</v>
      </c>
      <c r="AE8" s="40">
        <f t="shared" si="15"/>
        <v>2.3322</v>
      </c>
      <c r="AF8" s="36">
        <v>11</v>
      </c>
      <c r="AG8" s="36">
        <v>2</v>
      </c>
      <c r="AH8" s="37">
        <v>234</v>
      </c>
      <c r="AI8" s="38">
        <f t="shared" si="16"/>
        <v>5.555555555555555</v>
      </c>
      <c r="AJ8" s="39">
        <f t="shared" si="17"/>
        <v>4.700854700854701</v>
      </c>
      <c r="AK8" s="39">
        <f t="shared" si="18"/>
        <v>0.8547008547008548</v>
      </c>
      <c r="AL8" s="40">
        <f t="shared" si="19"/>
        <v>5.5556</v>
      </c>
      <c r="AM8" s="41">
        <f>COUNT(D8,E8,K8,L8,R8,S8,Y8,Z8,AF8,AG8,#REF!,#REF!)</f>
        <v>10</v>
      </c>
      <c r="AN8" s="42">
        <f t="shared" si="20"/>
        <v>19.919600000000003</v>
      </c>
      <c r="AO8" s="34">
        <v>2</v>
      </c>
    </row>
    <row r="9" spans="1:41" ht="15">
      <c r="A9" s="34">
        <v>3</v>
      </c>
      <c r="B9" s="35" t="s">
        <v>276</v>
      </c>
      <c r="C9" s="35" t="s">
        <v>277</v>
      </c>
      <c r="D9" s="36">
        <v>66</v>
      </c>
      <c r="E9" s="36">
        <v>17</v>
      </c>
      <c r="F9" s="37">
        <v>1559</v>
      </c>
      <c r="G9" s="38">
        <f t="shared" si="0"/>
        <v>5.323925593329057</v>
      </c>
      <c r="H9" s="39">
        <f t="shared" si="1"/>
        <v>4.23348300192431</v>
      </c>
      <c r="I9" s="39">
        <f t="shared" si="2"/>
        <v>1.0904425914047466</v>
      </c>
      <c r="J9" s="40">
        <f t="shared" si="3"/>
        <v>5.3239</v>
      </c>
      <c r="K9" s="36">
        <v>1</v>
      </c>
      <c r="L9" s="36">
        <v>59</v>
      </c>
      <c r="M9" s="37">
        <v>1319</v>
      </c>
      <c r="N9" s="38">
        <f t="shared" si="4"/>
        <v>4.548900682335102</v>
      </c>
      <c r="O9" s="39">
        <f t="shared" si="5"/>
        <v>0.0758150113722517</v>
      </c>
      <c r="P9" s="39">
        <f t="shared" si="6"/>
        <v>4.473085670962851</v>
      </c>
      <c r="Q9" s="40">
        <f t="shared" si="7"/>
        <v>4.5489</v>
      </c>
      <c r="R9" s="36">
        <v>385</v>
      </c>
      <c r="S9" s="36">
        <v>59</v>
      </c>
      <c r="T9" s="37">
        <v>4294</v>
      </c>
      <c r="U9" s="38">
        <f t="shared" si="8"/>
        <v>10.340009315323707</v>
      </c>
      <c r="V9" s="39">
        <f t="shared" si="9"/>
        <v>8.96599906846763</v>
      </c>
      <c r="W9" s="39">
        <f t="shared" si="10"/>
        <v>1.3740102468560782</v>
      </c>
      <c r="X9" s="40">
        <f t="shared" si="11"/>
        <v>10.34</v>
      </c>
      <c r="Y9" s="36">
        <v>24</v>
      </c>
      <c r="Z9" s="36">
        <v>15</v>
      </c>
      <c r="AA9" s="37">
        <v>4007</v>
      </c>
      <c r="AB9" s="38">
        <f t="shared" si="12"/>
        <v>0.9732967307212378</v>
      </c>
      <c r="AC9" s="39">
        <f t="shared" si="13"/>
        <v>0.5989518342899924</v>
      </c>
      <c r="AD9" s="39">
        <f t="shared" si="14"/>
        <v>0.3743448964312453</v>
      </c>
      <c r="AE9" s="40">
        <f t="shared" si="15"/>
        <v>0.9733</v>
      </c>
      <c r="AF9" s="36">
        <v>30</v>
      </c>
      <c r="AG9" s="36">
        <v>89</v>
      </c>
      <c r="AH9" s="37">
        <v>3516</v>
      </c>
      <c r="AI9" s="38">
        <f t="shared" si="16"/>
        <v>3.38452787258248</v>
      </c>
      <c r="AJ9" s="39">
        <f t="shared" si="17"/>
        <v>0.8532423208191127</v>
      </c>
      <c r="AK9" s="39">
        <f t="shared" si="18"/>
        <v>2.5312855517633674</v>
      </c>
      <c r="AL9" s="40">
        <f t="shared" si="19"/>
        <v>3.3845</v>
      </c>
      <c r="AM9" s="41">
        <f>COUNT(D9,E9,K9,L9,R9,S9,Y9,Z9,AF9,AG9,#REF!,#REF!)</f>
        <v>10</v>
      </c>
      <c r="AN9" s="42">
        <f t="shared" si="20"/>
        <v>24.570600000000002</v>
      </c>
      <c r="AO9" s="43">
        <v>3</v>
      </c>
    </row>
    <row r="10" spans="1:41" ht="15">
      <c r="A10" s="34">
        <v>4</v>
      </c>
      <c r="B10" s="35" t="s">
        <v>278</v>
      </c>
      <c r="C10" s="35" t="s">
        <v>279</v>
      </c>
      <c r="D10" s="36">
        <v>3</v>
      </c>
      <c r="E10" s="36">
        <v>2</v>
      </c>
      <c r="F10" s="37">
        <v>204</v>
      </c>
      <c r="G10" s="38">
        <f t="shared" si="0"/>
        <v>2.450980392156863</v>
      </c>
      <c r="H10" s="39">
        <f t="shared" si="1"/>
        <v>1.4705882352941175</v>
      </c>
      <c r="I10" s="39">
        <f t="shared" si="2"/>
        <v>0.9803921568627451</v>
      </c>
      <c r="J10" s="40">
        <f t="shared" si="3"/>
        <v>2.451</v>
      </c>
      <c r="K10" s="36">
        <v>2</v>
      </c>
      <c r="L10" s="36">
        <v>24</v>
      </c>
      <c r="M10" s="37">
        <v>911</v>
      </c>
      <c r="N10" s="38">
        <f t="shared" si="4"/>
        <v>2.854006586169045</v>
      </c>
      <c r="O10" s="39">
        <f t="shared" si="5"/>
        <v>0.21953896816684962</v>
      </c>
      <c r="P10" s="39">
        <f t="shared" si="6"/>
        <v>2.634467618002195</v>
      </c>
      <c r="Q10" s="40">
        <f t="shared" si="7"/>
        <v>2.854</v>
      </c>
      <c r="R10" s="36">
        <v>117</v>
      </c>
      <c r="S10" s="36">
        <v>4</v>
      </c>
      <c r="T10" s="37">
        <v>2096</v>
      </c>
      <c r="U10" s="38">
        <f t="shared" si="8"/>
        <v>5.772900763358779</v>
      </c>
      <c r="V10" s="39">
        <f t="shared" si="9"/>
        <v>5.5820610687022905</v>
      </c>
      <c r="W10" s="39">
        <f t="shared" si="10"/>
        <v>0.19083969465648853</v>
      </c>
      <c r="X10" s="40">
        <f t="shared" si="11"/>
        <v>5.7729</v>
      </c>
      <c r="Y10" s="36">
        <v>11</v>
      </c>
      <c r="Z10" s="36">
        <v>36</v>
      </c>
      <c r="AA10" s="37">
        <v>1389</v>
      </c>
      <c r="AB10" s="38">
        <f t="shared" si="12"/>
        <v>3.3837293016558676</v>
      </c>
      <c r="AC10" s="39">
        <f t="shared" si="13"/>
        <v>0.7919366450683946</v>
      </c>
      <c r="AD10" s="39">
        <f t="shared" si="14"/>
        <v>2.591792656587473</v>
      </c>
      <c r="AE10" s="40">
        <f t="shared" si="15"/>
        <v>3.3837</v>
      </c>
      <c r="AF10" s="36">
        <v>339</v>
      </c>
      <c r="AG10" s="36">
        <v>74</v>
      </c>
      <c r="AH10" s="37">
        <v>2352</v>
      </c>
      <c r="AI10" s="38">
        <f t="shared" si="16"/>
        <v>17.55952380952381</v>
      </c>
      <c r="AJ10" s="39">
        <f t="shared" si="17"/>
        <v>14.41326530612245</v>
      </c>
      <c r="AK10" s="39">
        <f t="shared" si="18"/>
        <v>3.1462585034013606</v>
      </c>
      <c r="AL10" s="40">
        <f t="shared" si="19"/>
        <v>17.5595</v>
      </c>
      <c r="AM10" s="41">
        <f>COUNT(D10,E10,K10,L10,R10,S10,Y10,Z10,AF10,AG10,#REF!,#REF!)</f>
        <v>10</v>
      </c>
      <c r="AN10" s="42">
        <f t="shared" si="20"/>
        <v>32.021100000000004</v>
      </c>
      <c r="AO10" s="34">
        <v>4</v>
      </c>
    </row>
    <row r="11" spans="1:41" ht="15">
      <c r="A11" s="34">
        <v>5</v>
      </c>
      <c r="B11" s="35" t="s">
        <v>280</v>
      </c>
      <c r="C11" s="35" t="s">
        <v>281</v>
      </c>
      <c r="D11" s="36">
        <v>2</v>
      </c>
      <c r="E11" s="36">
        <v>9</v>
      </c>
      <c r="F11" s="37">
        <v>768</v>
      </c>
      <c r="G11" s="38">
        <f t="shared" si="0"/>
        <v>1.4322916666666667</v>
      </c>
      <c r="H11" s="39">
        <f t="shared" si="1"/>
        <v>0.26041666666666663</v>
      </c>
      <c r="I11" s="39">
        <f t="shared" si="2"/>
        <v>1.171875</v>
      </c>
      <c r="J11" s="40">
        <f t="shared" si="3"/>
        <v>1.4323</v>
      </c>
      <c r="K11" s="36">
        <v>13</v>
      </c>
      <c r="L11" s="36">
        <v>21</v>
      </c>
      <c r="M11" s="37">
        <v>1078</v>
      </c>
      <c r="N11" s="38">
        <f t="shared" si="4"/>
        <v>3.1539888682745825</v>
      </c>
      <c r="O11" s="39">
        <f t="shared" si="5"/>
        <v>1.2059369202226344</v>
      </c>
      <c r="P11" s="39">
        <f t="shared" si="6"/>
        <v>1.948051948051948</v>
      </c>
      <c r="Q11" s="40">
        <f t="shared" si="7"/>
        <v>3.154</v>
      </c>
      <c r="R11" s="36">
        <v>2</v>
      </c>
      <c r="S11" s="36">
        <v>40</v>
      </c>
      <c r="T11" s="37">
        <v>525</v>
      </c>
      <c r="U11" s="38">
        <f t="shared" si="8"/>
        <v>8</v>
      </c>
      <c r="V11" s="39">
        <f t="shared" si="9"/>
        <v>0.38095238095238093</v>
      </c>
      <c r="W11" s="39">
        <f t="shared" si="10"/>
        <v>7.6190476190476195</v>
      </c>
      <c r="X11" s="40">
        <f t="shared" si="11"/>
        <v>8</v>
      </c>
      <c r="Y11" s="36">
        <v>12</v>
      </c>
      <c r="Z11" s="36">
        <v>73</v>
      </c>
      <c r="AA11" s="37">
        <v>924</v>
      </c>
      <c r="AB11" s="38">
        <f t="shared" si="12"/>
        <v>9.1991341991342</v>
      </c>
      <c r="AC11" s="39">
        <f t="shared" si="13"/>
        <v>1.2987012987012987</v>
      </c>
      <c r="AD11" s="39">
        <f t="shared" si="14"/>
        <v>7.900432900432901</v>
      </c>
      <c r="AE11" s="40">
        <f t="shared" si="15"/>
        <v>9.1991</v>
      </c>
      <c r="AF11" s="36">
        <v>16</v>
      </c>
      <c r="AG11" s="36">
        <v>22</v>
      </c>
      <c r="AH11" s="37">
        <v>339</v>
      </c>
      <c r="AI11" s="38">
        <f t="shared" si="16"/>
        <v>11.2094395280236</v>
      </c>
      <c r="AJ11" s="39">
        <f t="shared" si="17"/>
        <v>4.71976401179941</v>
      </c>
      <c r="AK11" s="39">
        <f t="shared" si="18"/>
        <v>6.489675516224189</v>
      </c>
      <c r="AL11" s="40">
        <f t="shared" si="19"/>
        <v>11.2094</v>
      </c>
      <c r="AM11" s="41">
        <f>COUNT(D11,E11,K11,L11,R11,S11,Y11,Z11,AF11,AG11,#REF!,#REF!)</f>
        <v>10</v>
      </c>
      <c r="AN11" s="42">
        <f t="shared" si="20"/>
        <v>32.9948</v>
      </c>
      <c r="AO11" s="43">
        <v>5</v>
      </c>
    </row>
    <row r="12" spans="1:41" ht="15">
      <c r="A12" s="34">
        <v>6</v>
      </c>
      <c r="B12" s="35" t="s">
        <v>67</v>
      </c>
      <c r="C12" s="35" t="s">
        <v>282</v>
      </c>
      <c r="D12" s="36">
        <v>6</v>
      </c>
      <c r="E12" s="36">
        <v>93</v>
      </c>
      <c r="F12" s="37">
        <v>2346</v>
      </c>
      <c r="G12" s="38">
        <f t="shared" si="0"/>
        <v>4.219948849104859</v>
      </c>
      <c r="H12" s="39">
        <f t="shared" si="1"/>
        <v>0.2557544757033248</v>
      </c>
      <c r="I12" s="39">
        <f t="shared" si="2"/>
        <v>3.9641943734015346</v>
      </c>
      <c r="J12" s="40">
        <f t="shared" si="3"/>
        <v>4.2199</v>
      </c>
      <c r="K12" s="36">
        <v>63</v>
      </c>
      <c r="L12" s="36">
        <v>11</v>
      </c>
      <c r="M12" s="37">
        <v>774</v>
      </c>
      <c r="N12" s="38">
        <f t="shared" si="4"/>
        <v>9.560723514211887</v>
      </c>
      <c r="O12" s="39">
        <f t="shared" si="5"/>
        <v>8.13953488372093</v>
      </c>
      <c r="P12" s="39">
        <f t="shared" si="6"/>
        <v>1.421188630490956</v>
      </c>
      <c r="Q12" s="40">
        <f t="shared" si="7"/>
        <v>9.5607</v>
      </c>
      <c r="R12" s="36">
        <v>1</v>
      </c>
      <c r="S12" s="36">
        <v>4</v>
      </c>
      <c r="T12" s="37">
        <v>631</v>
      </c>
      <c r="U12" s="38">
        <f t="shared" si="8"/>
        <v>0.7923930269413629</v>
      </c>
      <c r="V12" s="39">
        <f t="shared" si="9"/>
        <v>0.15847860538827258</v>
      </c>
      <c r="W12" s="39">
        <f t="shared" si="10"/>
        <v>0.6339144215530903</v>
      </c>
      <c r="X12" s="40">
        <f t="shared" si="11"/>
        <v>0.7924</v>
      </c>
      <c r="Y12" s="36">
        <v>242</v>
      </c>
      <c r="Z12" s="36">
        <v>96</v>
      </c>
      <c r="AA12" s="37">
        <v>1566</v>
      </c>
      <c r="AB12" s="38">
        <f t="shared" si="12"/>
        <v>21.58365261813538</v>
      </c>
      <c r="AC12" s="39">
        <f t="shared" si="13"/>
        <v>15.453384418901662</v>
      </c>
      <c r="AD12" s="39">
        <f t="shared" si="14"/>
        <v>6.130268199233716</v>
      </c>
      <c r="AE12" s="40">
        <f t="shared" si="15"/>
        <v>21.5837</v>
      </c>
      <c r="AF12" s="36">
        <v>5</v>
      </c>
      <c r="AG12" s="36">
        <v>1</v>
      </c>
      <c r="AH12" s="37">
        <v>1477</v>
      </c>
      <c r="AI12" s="38">
        <f t="shared" si="16"/>
        <v>0.4062288422477996</v>
      </c>
      <c r="AJ12" s="39">
        <f t="shared" si="17"/>
        <v>0.3385240352064997</v>
      </c>
      <c r="AK12" s="39">
        <f t="shared" si="18"/>
        <v>0.06770480704129993</v>
      </c>
      <c r="AL12" s="40">
        <f t="shared" si="19"/>
        <v>0.4062</v>
      </c>
      <c r="AM12" s="41">
        <f>COUNT(D12,E12,K12,L12,R12,S12,Y12,Z12,AF12,AG12,#REF!,#REF!)</f>
        <v>10</v>
      </c>
      <c r="AN12" s="42">
        <f t="shared" si="20"/>
        <v>36.5629</v>
      </c>
      <c r="AO12" s="34">
        <v>6</v>
      </c>
    </row>
    <row r="13" spans="1:41" ht="15">
      <c r="A13" s="34">
        <v>7</v>
      </c>
      <c r="B13" s="35" t="s">
        <v>283</v>
      </c>
      <c r="C13" s="35" t="s">
        <v>192</v>
      </c>
      <c r="D13" s="36">
        <v>39</v>
      </c>
      <c r="E13" s="36">
        <v>82</v>
      </c>
      <c r="F13" s="37">
        <v>1468</v>
      </c>
      <c r="G13" s="38">
        <f t="shared" si="0"/>
        <v>8.2425068119891</v>
      </c>
      <c r="H13" s="39">
        <f t="shared" si="1"/>
        <v>2.656675749318801</v>
      </c>
      <c r="I13" s="39">
        <f t="shared" si="2"/>
        <v>5.5858310626703</v>
      </c>
      <c r="J13" s="40">
        <f t="shared" si="3"/>
        <v>8.2425</v>
      </c>
      <c r="K13" s="36">
        <v>12</v>
      </c>
      <c r="L13" s="36">
        <v>1</v>
      </c>
      <c r="M13" s="37">
        <v>371</v>
      </c>
      <c r="N13" s="38">
        <f t="shared" si="4"/>
        <v>3.504043126684636</v>
      </c>
      <c r="O13" s="39">
        <f t="shared" si="5"/>
        <v>3.234501347708895</v>
      </c>
      <c r="P13" s="39">
        <f t="shared" si="6"/>
        <v>0.2695417789757413</v>
      </c>
      <c r="Q13" s="40">
        <f t="shared" si="7"/>
        <v>3.504</v>
      </c>
      <c r="R13" s="36">
        <v>18</v>
      </c>
      <c r="S13" s="36">
        <v>11</v>
      </c>
      <c r="T13" s="37">
        <v>507</v>
      </c>
      <c r="U13" s="38">
        <f t="shared" si="8"/>
        <v>5.719921104536489</v>
      </c>
      <c r="V13" s="39">
        <f t="shared" si="9"/>
        <v>3.5502958579881656</v>
      </c>
      <c r="W13" s="39">
        <f t="shared" si="10"/>
        <v>2.1696252465483234</v>
      </c>
      <c r="X13" s="40">
        <f t="shared" si="11"/>
        <v>5.7199</v>
      </c>
      <c r="Y13" s="36">
        <v>24</v>
      </c>
      <c r="Z13" s="36">
        <v>79</v>
      </c>
      <c r="AA13" s="37">
        <v>713</v>
      </c>
      <c r="AB13" s="38">
        <f t="shared" si="12"/>
        <v>14.446002805049089</v>
      </c>
      <c r="AC13" s="39">
        <f t="shared" si="13"/>
        <v>3.3660589060308554</v>
      </c>
      <c r="AD13" s="39">
        <f t="shared" si="14"/>
        <v>11.079943899018232</v>
      </c>
      <c r="AE13" s="40">
        <f t="shared" si="15"/>
        <v>14.446</v>
      </c>
      <c r="AF13" s="36">
        <v>11</v>
      </c>
      <c r="AG13" s="36">
        <v>8</v>
      </c>
      <c r="AH13" s="37">
        <v>287</v>
      </c>
      <c r="AI13" s="38">
        <f t="shared" si="16"/>
        <v>6.620209059233449</v>
      </c>
      <c r="AJ13" s="39">
        <f t="shared" si="17"/>
        <v>3.8327526132404177</v>
      </c>
      <c r="AK13" s="39">
        <f t="shared" si="18"/>
        <v>2.7874564459930316</v>
      </c>
      <c r="AL13" s="40">
        <f t="shared" si="19"/>
        <v>6.6202</v>
      </c>
      <c r="AM13" s="41">
        <f>COUNT(D13,E13,K13,L13,R13,S13,Y13,Z13,AF13,AG13,#REF!,#REF!)</f>
        <v>10</v>
      </c>
      <c r="AN13" s="42">
        <f t="shared" si="20"/>
        <v>38.532599999999995</v>
      </c>
      <c r="AO13" s="43">
        <v>7</v>
      </c>
    </row>
    <row r="14" spans="1:41" ht="15">
      <c r="A14" s="34">
        <v>8</v>
      </c>
      <c r="B14" s="35" t="s">
        <v>284</v>
      </c>
      <c r="C14" s="35" t="s">
        <v>285</v>
      </c>
      <c r="D14" s="36">
        <v>60</v>
      </c>
      <c r="E14" s="36">
        <v>57</v>
      </c>
      <c r="F14" s="37">
        <v>1161</v>
      </c>
      <c r="G14" s="38">
        <f t="shared" si="0"/>
        <v>10.077519379844961</v>
      </c>
      <c r="H14" s="39">
        <f t="shared" si="1"/>
        <v>5.167958656330749</v>
      </c>
      <c r="I14" s="39">
        <f t="shared" si="2"/>
        <v>4.909560723514212</v>
      </c>
      <c r="J14" s="40">
        <f t="shared" si="3"/>
        <v>10.0775</v>
      </c>
      <c r="K14" s="36">
        <v>102</v>
      </c>
      <c r="L14" s="36">
        <v>2</v>
      </c>
      <c r="M14" s="37">
        <v>1071</v>
      </c>
      <c r="N14" s="38">
        <f t="shared" si="4"/>
        <v>9.710550887021475</v>
      </c>
      <c r="O14" s="39">
        <f t="shared" si="5"/>
        <v>9.523809523809524</v>
      </c>
      <c r="P14" s="39">
        <f t="shared" si="6"/>
        <v>0.18674136321195145</v>
      </c>
      <c r="Q14" s="40">
        <f t="shared" si="7"/>
        <v>9.7106</v>
      </c>
      <c r="R14" s="36">
        <v>7</v>
      </c>
      <c r="S14" s="36">
        <v>10</v>
      </c>
      <c r="T14" s="37">
        <v>941</v>
      </c>
      <c r="U14" s="38">
        <f t="shared" si="8"/>
        <v>1.8065887353878853</v>
      </c>
      <c r="V14" s="39">
        <f t="shared" si="9"/>
        <v>0.7438894792773645</v>
      </c>
      <c r="W14" s="39">
        <f t="shared" si="10"/>
        <v>1.0626992561105209</v>
      </c>
      <c r="X14" s="40">
        <f t="shared" si="11"/>
        <v>1.8066</v>
      </c>
      <c r="Y14" s="36">
        <v>9</v>
      </c>
      <c r="Z14" s="36">
        <v>47</v>
      </c>
      <c r="AA14" s="37">
        <v>973</v>
      </c>
      <c r="AB14" s="38">
        <f t="shared" si="12"/>
        <v>5.755395683453237</v>
      </c>
      <c r="AC14" s="39">
        <f t="shared" si="13"/>
        <v>0.9249743062692704</v>
      </c>
      <c r="AD14" s="39">
        <f t="shared" si="14"/>
        <v>4.830421377183967</v>
      </c>
      <c r="AE14" s="40">
        <f t="shared" si="15"/>
        <v>5.7554</v>
      </c>
      <c r="AF14" s="36">
        <v>57</v>
      </c>
      <c r="AG14" s="36">
        <v>49</v>
      </c>
      <c r="AH14" s="37">
        <v>660</v>
      </c>
      <c r="AI14" s="38">
        <f t="shared" si="16"/>
        <v>16.060606060606062</v>
      </c>
      <c r="AJ14" s="39">
        <f t="shared" si="17"/>
        <v>8.636363636363637</v>
      </c>
      <c r="AK14" s="39">
        <f t="shared" si="18"/>
        <v>7.424242424242425</v>
      </c>
      <c r="AL14" s="40">
        <f t="shared" si="19"/>
        <v>16.0606</v>
      </c>
      <c r="AM14" s="41">
        <f>COUNT(D14,E14,K14,L14,R14,S14,Y14,Z14,AF14,AG14,#REF!,#REF!)</f>
        <v>10</v>
      </c>
      <c r="AN14" s="42">
        <f t="shared" si="20"/>
        <v>43.4107</v>
      </c>
      <c r="AO14" s="34">
        <v>8</v>
      </c>
    </row>
    <row r="15" spans="1:41" ht="15">
      <c r="A15" s="34">
        <v>9</v>
      </c>
      <c r="B15" s="35" t="s">
        <v>286</v>
      </c>
      <c r="C15" s="35" t="s">
        <v>287</v>
      </c>
      <c r="D15" s="36">
        <v>6</v>
      </c>
      <c r="E15" s="36">
        <v>158</v>
      </c>
      <c r="F15" s="37">
        <v>2171</v>
      </c>
      <c r="G15" s="38">
        <f t="shared" si="0"/>
        <v>7.554122524182405</v>
      </c>
      <c r="H15" s="39">
        <f t="shared" si="1"/>
        <v>0.2763703362505758</v>
      </c>
      <c r="I15" s="39">
        <f t="shared" si="2"/>
        <v>7.277752187931828</v>
      </c>
      <c r="J15" s="40">
        <f t="shared" si="3"/>
        <v>7.5541</v>
      </c>
      <c r="K15" s="36">
        <v>2</v>
      </c>
      <c r="L15" s="36">
        <v>17</v>
      </c>
      <c r="M15" s="37">
        <v>162</v>
      </c>
      <c r="N15" s="38">
        <f t="shared" si="4"/>
        <v>11.728395061728396</v>
      </c>
      <c r="O15" s="39">
        <f t="shared" si="5"/>
        <v>1.2345679012345678</v>
      </c>
      <c r="P15" s="39">
        <f t="shared" si="6"/>
        <v>10.493827160493826</v>
      </c>
      <c r="Q15" s="40">
        <f t="shared" si="7"/>
        <v>11.7284</v>
      </c>
      <c r="R15" s="36">
        <v>29</v>
      </c>
      <c r="S15" s="36">
        <v>9</v>
      </c>
      <c r="T15" s="37">
        <v>1864</v>
      </c>
      <c r="U15" s="38">
        <f t="shared" si="8"/>
        <v>2.03862660944206</v>
      </c>
      <c r="V15" s="39">
        <f t="shared" si="9"/>
        <v>1.555793991416309</v>
      </c>
      <c r="W15" s="39">
        <f t="shared" si="10"/>
        <v>0.4828326180257511</v>
      </c>
      <c r="X15" s="40">
        <f t="shared" si="11"/>
        <v>2.0386</v>
      </c>
      <c r="Y15" s="36">
        <v>23</v>
      </c>
      <c r="Z15" s="36">
        <v>15</v>
      </c>
      <c r="AA15" s="37">
        <v>278</v>
      </c>
      <c r="AB15" s="38">
        <f t="shared" si="12"/>
        <v>13.66906474820144</v>
      </c>
      <c r="AC15" s="39">
        <f t="shared" si="13"/>
        <v>8.273381294964029</v>
      </c>
      <c r="AD15" s="39">
        <f t="shared" si="14"/>
        <v>5.39568345323741</v>
      </c>
      <c r="AE15" s="40">
        <f t="shared" si="15"/>
        <v>13.6691</v>
      </c>
      <c r="AF15" s="36">
        <v>37</v>
      </c>
      <c r="AG15" s="36">
        <v>37</v>
      </c>
      <c r="AH15" s="37">
        <v>764</v>
      </c>
      <c r="AI15" s="38">
        <f t="shared" si="16"/>
        <v>9.68586387434555</v>
      </c>
      <c r="AJ15" s="39">
        <f t="shared" si="17"/>
        <v>4.842931937172775</v>
      </c>
      <c r="AK15" s="39">
        <f t="shared" si="18"/>
        <v>4.842931937172775</v>
      </c>
      <c r="AL15" s="40">
        <f t="shared" si="19"/>
        <v>9.6859</v>
      </c>
      <c r="AM15" s="41">
        <f>COUNT(D15,E15,K15,L15,R15,S15,Y15,Z15,AF15,AG15,#REF!,#REF!)</f>
        <v>10</v>
      </c>
      <c r="AN15" s="42">
        <f t="shared" si="20"/>
        <v>44.676100000000005</v>
      </c>
      <c r="AO15" s="43">
        <v>9</v>
      </c>
    </row>
    <row r="16" spans="1:41" ht="15">
      <c r="A16" s="34">
        <v>10</v>
      </c>
      <c r="B16" s="35" t="s">
        <v>259</v>
      </c>
      <c r="C16" s="35" t="s">
        <v>260</v>
      </c>
      <c r="D16" s="36">
        <v>51</v>
      </c>
      <c r="E16" s="36">
        <v>95</v>
      </c>
      <c r="F16" s="37">
        <v>1072</v>
      </c>
      <c r="G16" s="38">
        <f t="shared" si="0"/>
        <v>13.619402985074627</v>
      </c>
      <c r="H16" s="39">
        <f t="shared" si="1"/>
        <v>4.757462686567164</v>
      </c>
      <c r="I16" s="39">
        <f t="shared" si="2"/>
        <v>8.861940298507463</v>
      </c>
      <c r="J16" s="40">
        <f t="shared" si="3"/>
        <v>13.6194</v>
      </c>
      <c r="K16" s="36">
        <v>8</v>
      </c>
      <c r="L16" s="36">
        <v>70</v>
      </c>
      <c r="M16" s="37">
        <v>938</v>
      </c>
      <c r="N16" s="38">
        <f t="shared" si="4"/>
        <v>8.315565031982942</v>
      </c>
      <c r="O16" s="39">
        <f t="shared" si="5"/>
        <v>0.8528784648187633</v>
      </c>
      <c r="P16" s="39">
        <f t="shared" si="6"/>
        <v>7.462686567164178</v>
      </c>
      <c r="Q16" s="40">
        <f t="shared" si="7"/>
        <v>8.3156</v>
      </c>
      <c r="R16" s="36">
        <v>1</v>
      </c>
      <c r="S16" s="36">
        <v>5</v>
      </c>
      <c r="T16" s="37">
        <v>238</v>
      </c>
      <c r="U16" s="38">
        <f t="shared" si="8"/>
        <v>2.5210084033613445</v>
      </c>
      <c r="V16" s="39">
        <f t="shared" si="9"/>
        <v>0.42016806722689076</v>
      </c>
      <c r="W16" s="39">
        <f t="shared" si="10"/>
        <v>2.100840336134454</v>
      </c>
      <c r="X16" s="40">
        <f t="shared" si="11"/>
        <v>2.521</v>
      </c>
      <c r="Y16" s="36">
        <v>6</v>
      </c>
      <c r="Z16" s="36">
        <v>23</v>
      </c>
      <c r="AA16" s="37">
        <v>225</v>
      </c>
      <c r="AB16" s="38">
        <f t="shared" si="12"/>
        <v>12.88888888888889</v>
      </c>
      <c r="AC16" s="39">
        <f t="shared" si="13"/>
        <v>2.666666666666667</v>
      </c>
      <c r="AD16" s="39">
        <f t="shared" si="14"/>
        <v>10.222222222222223</v>
      </c>
      <c r="AE16" s="40">
        <f t="shared" si="15"/>
        <v>12.8889</v>
      </c>
      <c r="AF16" s="36">
        <v>44</v>
      </c>
      <c r="AG16" s="36">
        <v>4</v>
      </c>
      <c r="AH16" s="37">
        <v>564</v>
      </c>
      <c r="AI16" s="38">
        <f t="shared" si="16"/>
        <v>8.51063829787234</v>
      </c>
      <c r="AJ16" s="39">
        <f t="shared" si="17"/>
        <v>7.801418439716312</v>
      </c>
      <c r="AK16" s="39">
        <f t="shared" si="18"/>
        <v>0.7092198581560284</v>
      </c>
      <c r="AL16" s="40">
        <f t="shared" si="19"/>
        <v>8.5106</v>
      </c>
      <c r="AM16" s="41">
        <f>COUNT(D16,E16,K16,L16,R16,S16,Y16,Z16,AF16,AG16,#REF!,#REF!)</f>
        <v>10</v>
      </c>
      <c r="AN16" s="42">
        <f t="shared" si="20"/>
        <v>45.855500000000006</v>
      </c>
      <c r="AO16" s="34">
        <v>10</v>
      </c>
    </row>
    <row r="17" spans="1:41" ht="15">
      <c r="A17" s="34">
        <v>11</v>
      </c>
      <c r="B17" s="35" t="s">
        <v>288</v>
      </c>
      <c r="C17" s="35" t="s">
        <v>289</v>
      </c>
      <c r="D17" s="36">
        <v>27</v>
      </c>
      <c r="E17" s="36">
        <v>2</v>
      </c>
      <c r="F17" s="37">
        <v>343</v>
      </c>
      <c r="G17" s="38">
        <f t="shared" si="0"/>
        <v>8.454810495626822</v>
      </c>
      <c r="H17" s="39">
        <f t="shared" si="1"/>
        <v>7.871720116618077</v>
      </c>
      <c r="I17" s="39">
        <f t="shared" si="2"/>
        <v>0.5830903790087464</v>
      </c>
      <c r="J17" s="40">
        <f t="shared" si="3"/>
        <v>8.4548</v>
      </c>
      <c r="K17" s="36">
        <v>2</v>
      </c>
      <c r="L17" s="36">
        <v>28</v>
      </c>
      <c r="M17" s="37">
        <v>269</v>
      </c>
      <c r="N17" s="38">
        <f t="shared" si="4"/>
        <v>11.152416356877323</v>
      </c>
      <c r="O17" s="39">
        <f t="shared" si="5"/>
        <v>0.7434944237918215</v>
      </c>
      <c r="P17" s="39">
        <f t="shared" si="6"/>
        <v>10.408921933085502</v>
      </c>
      <c r="Q17" s="40">
        <f t="shared" si="7"/>
        <v>11.1524</v>
      </c>
      <c r="R17" s="36">
        <v>17</v>
      </c>
      <c r="S17" s="36">
        <v>4</v>
      </c>
      <c r="T17" s="37">
        <v>243</v>
      </c>
      <c r="U17" s="38">
        <f t="shared" si="8"/>
        <v>8.641975308641975</v>
      </c>
      <c r="V17" s="39">
        <f t="shared" si="9"/>
        <v>6.995884773662551</v>
      </c>
      <c r="W17" s="39">
        <f t="shared" si="10"/>
        <v>1.646090534979424</v>
      </c>
      <c r="X17" s="40">
        <f t="shared" si="11"/>
        <v>8.642</v>
      </c>
      <c r="Y17" s="36">
        <v>3</v>
      </c>
      <c r="Z17" s="36">
        <v>10</v>
      </c>
      <c r="AA17" s="37">
        <v>189</v>
      </c>
      <c r="AB17" s="38">
        <f t="shared" si="12"/>
        <v>6.878306878306878</v>
      </c>
      <c r="AC17" s="39">
        <f t="shared" si="13"/>
        <v>1.5873015873015872</v>
      </c>
      <c r="AD17" s="39">
        <f t="shared" si="14"/>
        <v>5.291005291005291</v>
      </c>
      <c r="AE17" s="40">
        <f t="shared" si="15"/>
        <v>6.8783</v>
      </c>
      <c r="AF17" s="36">
        <v>1</v>
      </c>
      <c r="AG17" s="36">
        <v>20</v>
      </c>
      <c r="AH17" s="37">
        <v>185</v>
      </c>
      <c r="AI17" s="38">
        <f t="shared" si="16"/>
        <v>11.35135135135135</v>
      </c>
      <c r="AJ17" s="39">
        <f t="shared" si="17"/>
        <v>0.5405405405405406</v>
      </c>
      <c r="AK17" s="39">
        <f t="shared" si="18"/>
        <v>10.81081081081081</v>
      </c>
      <c r="AL17" s="40">
        <f t="shared" si="19"/>
        <v>11.3514</v>
      </c>
      <c r="AM17" s="41">
        <f>COUNT(D17,E17,K17,L17,R17,S17,Y17,Z17,AF17,AG17,#REF!,#REF!)</f>
        <v>10</v>
      </c>
      <c r="AN17" s="42">
        <f t="shared" si="20"/>
        <v>46.478899999999996</v>
      </c>
      <c r="AO17" s="43">
        <v>11</v>
      </c>
    </row>
    <row r="18" spans="1:41" ht="15">
      <c r="A18" s="34">
        <v>12</v>
      </c>
      <c r="B18" s="35" t="s">
        <v>290</v>
      </c>
      <c r="C18" s="35" t="s">
        <v>291</v>
      </c>
      <c r="D18" s="36">
        <v>1</v>
      </c>
      <c r="E18" s="36">
        <v>19</v>
      </c>
      <c r="F18" s="37">
        <v>211</v>
      </c>
      <c r="G18" s="38">
        <f t="shared" si="0"/>
        <v>9.47867298578199</v>
      </c>
      <c r="H18" s="39">
        <f t="shared" si="1"/>
        <v>0.47393364928909953</v>
      </c>
      <c r="I18" s="39">
        <f t="shared" si="2"/>
        <v>9.004739336492891</v>
      </c>
      <c r="J18" s="40">
        <f t="shared" si="3"/>
        <v>9.4787</v>
      </c>
      <c r="K18" s="36">
        <v>22</v>
      </c>
      <c r="L18" s="36">
        <v>13</v>
      </c>
      <c r="M18" s="37">
        <v>252</v>
      </c>
      <c r="N18" s="38">
        <f t="shared" si="4"/>
        <v>13.88888888888889</v>
      </c>
      <c r="O18" s="39">
        <f t="shared" si="5"/>
        <v>8.73015873015873</v>
      </c>
      <c r="P18" s="39">
        <f t="shared" si="6"/>
        <v>5.158730158730158</v>
      </c>
      <c r="Q18" s="40">
        <f t="shared" si="7"/>
        <v>13.8889</v>
      </c>
      <c r="R18" s="36">
        <v>329</v>
      </c>
      <c r="S18" s="36">
        <v>21</v>
      </c>
      <c r="T18" s="37">
        <v>3790</v>
      </c>
      <c r="U18" s="38">
        <f t="shared" si="8"/>
        <v>9.234828496042216</v>
      </c>
      <c r="V18" s="39">
        <f t="shared" si="9"/>
        <v>8.680738786279683</v>
      </c>
      <c r="W18" s="39">
        <f t="shared" si="10"/>
        <v>0.554089709762533</v>
      </c>
      <c r="X18" s="40">
        <f t="shared" si="11"/>
        <v>9.2348</v>
      </c>
      <c r="Y18" s="36">
        <v>91</v>
      </c>
      <c r="Z18" s="36">
        <v>8</v>
      </c>
      <c r="AA18" s="37">
        <v>1874</v>
      </c>
      <c r="AB18" s="38">
        <f t="shared" si="12"/>
        <v>5.28281750266809</v>
      </c>
      <c r="AC18" s="39">
        <f t="shared" si="13"/>
        <v>4.855923159018143</v>
      </c>
      <c r="AD18" s="39">
        <f t="shared" si="14"/>
        <v>0.42689434364994666</v>
      </c>
      <c r="AE18" s="40">
        <f t="shared" si="15"/>
        <v>5.2828</v>
      </c>
      <c r="AF18" s="36">
        <v>36</v>
      </c>
      <c r="AG18" s="36">
        <v>3</v>
      </c>
      <c r="AH18" s="37">
        <v>395</v>
      </c>
      <c r="AI18" s="38">
        <f t="shared" si="16"/>
        <v>9.873417721518987</v>
      </c>
      <c r="AJ18" s="39">
        <f t="shared" si="17"/>
        <v>9.113924050632912</v>
      </c>
      <c r="AK18" s="39">
        <f t="shared" si="18"/>
        <v>0.7594936708860759</v>
      </c>
      <c r="AL18" s="40">
        <f t="shared" si="19"/>
        <v>9.8734</v>
      </c>
      <c r="AM18" s="41">
        <f>COUNT(D18,E18,K18,L18,R18,S18,Y18,Z18,AF18,AG18,#REF!,#REF!)</f>
        <v>10</v>
      </c>
      <c r="AN18" s="42">
        <f t="shared" si="20"/>
        <v>47.7586</v>
      </c>
      <c r="AO18" s="34">
        <v>12</v>
      </c>
    </row>
    <row r="19" spans="1:41" ht="15">
      <c r="A19" s="34">
        <v>13</v>
      </c>
      <c r="B19" s="35" t="s">
        <v>292</v>
      </c>
      <c r="C19" s="35" t="s">
        <v>203</v>
      </c>
      <c r="D19" s="36">
        <v>24</v>
      </c>
      <c r="E19" s="36">
        <v>31</v>
      </c>
      <c r="F19" s="37">
        <v>538</v>
      </c>
      <c r="G19" s="45">
        <f t="shared" si="0"/>
        <v>10.223048327137546</v>
      </c>
      <c r="H19" s="39">
        <f t="shared" si="1"/>
        <v>4.4609665427509295</v>
      </c>
      <c r="I19" s="39">
        <f t="shared" si="2"/>
        <v>5.762081784386617</v>
      </c>
      <c r="J19" s="40">
        <f t="shared" si="3"/>
        <v>10.223</v>
      </c>
      <c r="K19" s="36">
        <v>80</v>
      </c>
      <c r="L19" s="36">
        <v>10</v>
      </c>
      <c r="M19" s="37">
        <v>497</v>
      </c>
      <c r="N19" s="45">
        <f t="shared" si="4"/>
        <v>18.10865191146881</v>
      </c>
      <c r="O19" s="39">
        <f t="shared" si="5"/>
        <v>16.096579476861166</v>
      </c>
      <c r="P19" s="39">
        <f t="shared" si="6"/>
        <v>2.0120724346076457</v>
      </c>
      <c r="Q19" s="40">
        <f t="shared" si="7"/>
        <v>18.1087</v>
      </c>
      <c r="R19" s="36">
        <v>16</v>
      </c>
      <c r="S19" s="36">
        <v>63</v>
      </c>
      <c r="T19" s="37">
        <v>427</v>
      </c>
      <c r="U19" s="45">
        <f t="shared" si="8"/>
        <v>18.501170960187352</v>
      </c>
      <c r="V19" s="39">
        <f t="shared" si="9"/>
        <v>3.747072599531616</v>
      </c>
      <c r="W19" s="39">
        <f t="shared" si="10"/>
        <v>14.754098360655737</v>
      </c>
      <c r="X19" s="40">
        <f t="shared" si="11"/>
        <v>18.5012</v>
      </c>
      <c r="Y19" s="36">
        <v>8</v>
      </c>
      <c r="Z19" s="36">
        <v>2</v>
      </c>
      <c r="AA19" s="37">
        <v>355</v>
      </c>
      <c r="AB19" s="45">
        <f t="shared" si="12"/>
        <v>2.816901408450704</v>
      </c>
      <c r="AC19" s="39">
        <f t="shared" si="13"/>
        <v>2.2535211267605635</v>
      </c>
      <c r="AD19" s="39">
        <f t="shared" si="14"/>
        <v>0.5633802816901409</v>
      </c>
      <c r="AE19" s="40">
        <f t="shared" si="15"/>
        <v>2.8169</v>
      </c>
      <c r="AF19" s="36">
        <v>2</v>
      </c>
      <c r="AG19" s="36">
        <v>6</v>
      </c>
      <c r="AH19" s="37">
        <v>393</v>
      </c>
      <c r="AI19" s="45">
        <f t="shared" si="16"/>
        <v>2.035623409669211</v>
      </c>
      <c r="AJ19" s="39">
        <f t="shared" si="17"/>
        <v>0.5089058524173028</v>
      </c>
      <c r="AK19" s="39">
        <f t="shared" si="18"/>
        <v>1.5267175572519083</v>
      </c>
      <c r="AL19" s="40">
        <f t="shared" si="19"/>
        <v>2.0356</v>
      </c>
      <c r="AM19" s="41">
        <f>COUNT(D19,E19,K19,L19,R19,S19,Y19,Z19,AF19,AG19,#REF!,#REF!)</f>
        <v>10</v>
      </c>
      <c r="AN19" s="42">
        <f t="shared" si="20"/>
        <v>51.685399999999994</v>
      </c>
      <c r="AO19" s="43">
        <v>13</v>
      </c>
    </row>
    <row r="20" spans="1:41" ht="15">
      <c r="A20" s="34">
        <v>14</v>
      </c>
      <c r="B20" s="35" t="s">
        <v>293</v>
      </c>
      <c r="C20" s="35" t="s">
        <v>294</v>
      </c>
      <c r="D20" s="36">
        <v>7</v>
      </c>
      <c r="E20" s="36">
        <v>87</v>
      </c>
      <c r="F20" s="37">
        <v>750</v>
      </c>
      <c r="G20" s="38">
        <f t="shared" si="0"/>
        <v>12.533333333333333</v>
      </c>
      <c r="H20" s="39">
        <f t="shared" si="1"/>
        <v>0.9333333333333335</v>
      </c>
      <c r="I20" s="39">
        <f t="shared" si="2"/>
        <v>11.600000000000001</v>
      </c>
      <c r="J20" s="40">
        <f t="shared" si="3"/>
        <v>12.5333</v>
      </c>
      <c r="K20" s="36">
        <v>63</v>
      </c>
      <c r="L20" s="36">
        <v>36</v>
      </c>
      <c r="M20" s="37">
        <v>825</v>
      </c>
      <c r="N20" s="38">
        <f t="shared" si="4"/>
        <v>12</v>
      </c>
      <c r="O20" s="39">
        <f t="shared" si="5"/>
        <v>7.636363636363637</v>
      </c>
      <c r="P20" s="39">
        <f t="shared" si="6"/>
        <v>4.363636363636364</v>
      </c>
      <c r="Q20" s="40">
        <f t="shared" si="7"/>
        <v>12</v>
      </c>
      <c r="R20" s="36">
        <v>41</v>
      </c>
      <c r="S20" s="36">
        <v>6</v>
      </c>
      <c r="T20" s="37">
        <v>478</v>
      </c>
      <c r="U20" s="38">
        <f t="shared" si="8"/>
        <v>9.832635983263598</v>
      </c>
      <c r="V20" s="39">
        <f t="shared" si="9"/>
        <v>8.577405857740587</v>
      </c>
      <c r="W20" s="39">
        <f t="shared" si="10"/>
        <v>1.2552301255230125</v>
      </c>
      <c r="X20" s="40">
        <f t="shared" si="11"/>
        <v>9.8326</v>
      </c>
      <c r="Y20" s="36">
        <v>18</v>
      </c>
      <c r="Z20" s="36">
        <v>5</v>
      </c>
      <c r="AA20" s="37">
        <v>391</v>
      </c>
      <c r="AB20" s="38">
        <f t="shared" si="12"/>
        <v>5.882352941176471</v>
      </c>
      <c r="AC20" s="39">
        <f t="shared" si="13"/>
        <v>4.603580562659847</v>
      </c>
      <c r="AD20" s="39">
        <f t="shared" si="14"/>
        <v>1.278772378516624</v>
      </c>
      <c r="AE20" s="40">
        <f t="shared" si="15"/>
        <v>5.8824</v>
      </c>
      <c r="AF20" s="36">
        <v>13</v>
      </c>
      <c r="AG20" s="36">
        <v>23</v>
      </c>
      <c r="AH20" s="37">
        <v>294</v>
      </c>
      <c r="AI20" s="38">
        <f t="shared" si="16"/>
        <v>12.244897959183673</v>
      </c>
      <c r="AJ20" s="39">
        <f t="shared" si="17"/>
        <v>4.421768707482993</v>
      </c>
      <c r="AK20" s="39">
        <f t="shared" si="18"/>
        <v>7.8231292517006805</v>
      </c>
      <c r="AL20" s="40">
        <f t="shared" si="19"/>
        <v>12.2449</v>
      </c>
      <c r="AM20" s="41">
        <f>COUNT(D20,E20,K20,L20,R20,S20,Y20,Z20,AF20,AG20,#REF!,#REF!)</f>
        <v>10</v>
      </c>
      <c r="AN20" s="42">
        <f t="shared" si="20"/>
        <v>52.493199999999995</v>
      </c>
      <c r="AO20" s="34">
        <v>14</v>
      </c>
    </row>
    <row r="21" spans="1:41" ht="15">
      <c r="A21" s="34">
        <v>15</v>
      </c>
      <c r="B21" s="35" t="s">
        <v>257</v>
      </c>
      <c r="C21" s="35" t="s">
        <v>258</v>
      </c>
      <c r="D21" s="36">
        <v>193</v>
      </c>
      <c r="E21" s="36">
        <v>44</v>
      </c>
      <c r="F21" s="37">
        <v>1187</v>
      </c>
      <c r="G21" s="38">
        <f t="shared" si="0"/>
        <v>19.96630160067397</v>
      </c>
      <c r="H21" s="39">
        <f t="shared" si="1"/>
        <v>16.259477674810448</v>
      </c>
      <c r="I21" s="39">
        <f t="shared" si="2"/>
        <v>3.7068239258635214</v>
      </c>
      <c r="J21" s="40">
        <f t="shared" si="3"/>
        <v>19.9663</v>
      </c>
      <c r="K21" s="36">
        <v>6</v>
      </c>
      <c r="L21" s="36">
        <v>7</v>
      </c>
      <c r="M21" s="37">
        <v>477</v>
      </c>
      <c r="N21" s="38">
        <f t="shared" si="4"/>
        <v>2.7253668763102725</v>
      </c>
      <c r="O21" s="39">
        <f t="shared" si="5"/>
        <v>1.257861635220126</v>
      </c>
      <c r="P21" s="39">
        <f t="shared" si="6"/>
        <v>1.4675052410901468</v>
      </c>
      <c r="Q21" s="40">
        <f t="shared" si="7"/>
        <v>2.7254</v>
      </c>
      <c r="R21" s="36">
        <v>63</v>
      </c>
      <c r="S21" s="36">
        <v>7</v>
      </c>
      <c r="T21" s="37">
        <v>1030</v>
      </c>
      <c r="U21" s="38">
        <f t="shared" si="8"/>
        <v>6.796116504854369</v>
      </c>
      <c r="V21" s="39">
        <f t="shared" si="9"/>
        <v>6.116504854368932</v>
      </c>
      <c r="W21" s="39">
        <f t="shared" si="10"/>
        <v>0.6796116504854369</v>
      </c>
      <c r="X21" s="40">
        <f t="shared" si="11"/>
        <v>6.7961</v>
      </c>
      <c r="Y21" s="36">
        <v>7</v>
      </c>
      <c r="Z21" s="36">
        <v>10</v>
      </c>
      <c r="AA21" s="37">
        <v>225</v>
      </c>
      <c r="AB21" s="38">
        <f t="shared" si="12"/>
        <v>7.555555555555555</v>
      </c>
      <c r="AC21" s="39">
        <f t="shared" si="13"/>
        <v>3.111111111111111</v>
      </c>
      <c r="AD21" s="39">
        <f t="shared" si="14"/>
        <v>4.444444444444445</v>
      </c>
      <c r="AE21" s="40">
        <f t="shared" si="15"/>
        <v>7.5556</v>
      </c>
      <c r="AF21" s="36">
        <v>30</v>
      </c>
      <c r="AG21" s="36">
        <v>55</v>
      </c>
      <c r="AH21" s="37">
        <v>504</v>
      </c>
      <c r="AI21" s="38">
        <f t="shared" si="16"/>
        <v>16.865079365079364</v>
      </c>
      <c r="AJ21" s="39">
        <f t="shared" si="17"/>
        <v>5.952380952380952</v>
      </c>
      <c r="AK21" s="39">
        <f t="shared" si="18"/>
        <v>10.912698412698413</v>
      </c>
      <c r="AL21" s="40">
        <f t="shared" si="19"/>
        <v>16.8651</v>
      </c>
      <c r="AM21" s="41">
        <f>COUNT(D21,E21,K21,L21,R21,S21,Y21,Z21,AF21,AG21,#REF!,#REF!)</f>
        <v>10</v>
      </c>
      <c r="AN21" s="42">
        <f t="shared" si="20"/>
        <v>53.908500000000004</v>
      </c>
      <c r="AO21" s="43">
        <v>15</v>
      </c>
    </row>
    <row r="31" ht="15">
      <c r="B31" t="s">
        <v>21</v>
      </c>
    </row>
  </sheetData>
  <sheetProtection/>
  <conditionalFormatting sqref="F7:F21 M7:M21 T7:T21 AA7:AA21 AH7:AH21">
    <cfRule type="cellIs" priority="3" dxfId="84" operator="lessThan" stopIfTrue="1">
      <formula>150</formula>
    </cfRule>
  </conditionalFormatting>
  <conditionalFormatting sqref="H7:I21 O7:P21 V7:W21 AC7:AD21 AJ7:AK21">
    <cfRule type="cellIs" priority="1" dxfId="84" operator="greaterThan" stopIfTrue="1">
      <formula>20</formula>
    </cfRule>
  </conditionalFormatting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Fabricom-GTI</dc:creator>
  <cp:keywords/>
  <dc:description/>
  <cp:lastModifiedBy>Fabricom-GTI</cp:lastModifiedBy>
  <dcterms:created xsi:type="dcterms:W3CDTF">2013-10-04T08:17:54Z</dcterms:created>
  <dcterms:modified xsi:type="dcterms:W3CDTF">2013-11-11T17:36:13Z</dcterms:modified>
  <cp:category/>
  <cp:version/>
  <cp:contentType/>
  <cp:contentStatus/>
</cp:coreProperties>
</file>